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<sst xmlns="http://schemas.openxmlformats.org/spreadsheetml/2006/main" count="508" uniqueCount="269">
  <si>
    <t>序号</t>
  </si>
  <si>
    <t>申请保障住房类别</t>
  </si>
  <si>
    <t>申请人情况</t>
  </si>
  <si>
    <t>家庭成员情况</t>
  </si>
  <si>
    <t>住房、收入、财产情况</t>
  </si>
  <si>
    <t>申请人姓名</t>
  </si>
  <si>
    <t>性别</t>
  </si>
  <si>
    <t>年龄</t>
  </si>
  <si>
    <t>婚姻状况</t>
  </si>
  <si>
    <t>家庭人数</t>
  </si>
  <si>
    <t>姓名</t>
  </si>
  <si>
    <t>与申请人关系</t>
  </si>
  <si>
    <t>身份证号</t>
  </si>
  <si>
    <t>家庭自有住房面积（㎡）</t>
  </si>
  <si>
    <t>家庭人均年可支配收入（元）</t>
  </si>
  <si>
    <t>家庭人均资产净值（万元）</t>
  </si>
  <si>
    <t>公共租赁住房</t>
  </si>
  <si>
    <t>郑少慧</t>
  </si>
  <si>
    <t>女</t>
  </si>
  <si>
    <t>已婚</t>
  </si>
  <si>
    <t>本人</t>
  </si>
  <si>
    <t>441522******2786</t>
  </si>
  <si>
    <t>陈*造</t>
  </si>
  <si>
    <t>配偶</t>
  </si>
  <si>
    <t>441522******9009</t>
  </si>
  <si>
    <t>陈*儿</t>
  </si>
  <si>
    <t>子女</t>
  </si>
  <si>
    <t>441581******0346</t>
  </si>
  <si>
    <t>陈*紫</t>
  </si>
  <si>
    <t>441581******0386</t>
  </si>
  <si>
    <t>陈*钒</t>
  </si>
  <si>
    <t>441581******0343</t>
  </si>
  <si>
    <t>陈*晋</t>
  </si>
  <si>
    <t>441581******031X</t>
  </si>
  <si>
    <t>符晓蓉</t>
  </si>
  <si>
    <t>460031******5228</t>
  </si>
  <si>
    <t>吴*祥</t>
  </si>
  <si>
    <t>460031******5275</t>
  </si>
  <si>
    <t>吴*钰</t>
  </si>
  <si>
    <t>469026******522X</t>
  </si>
  <si>
    <t>吴*源</t>
  </si>
  <si>
    <t>469026******5219</t>
  </si>
  <si>
    <t>周玉英</t>
  </si>
  <si>
    <t>460004******4849</t>
  </si>
  <si>
    <t>周*权</t>
  </si>
  <si>
    <t>460025******4213</t>
  </si>
  <si>
    <t>周*</t>
  </si>
  <si>
    <t>460106******4410</t>
  </si>
  <si>
    <t>460106*****441x</t>
  </si>
  <si>
    <t>柯琴卓</t>
  </si>
  <si>
    <t>422130******0027</t>
  </si>
  <si>
    <t>王*文</t>
  </si>
  <si>
    <t>421127******1917</t>
  </si>
  <si>
    <t>王*欣</t>
  </si>
  <si>
    <t>421127******1939</t>
  </si>
  <si>
    <t>王德旺</t>
  </si>
  <si>
    <t>男</t>
  </si>
  <si>
    <t>460036******653X</t>
  </si>
  <si>
    <t>周*英</t>
  </si>
  <si>
    <t>460036******6524</t>
  </si>
  <si>
    <t>吴坤悦</t>
  </si>
  <si>
    <t>460021******4618</t>
  </si>
  <si>
    <t>夏*萍</t>
  </si>
  <si>
    <t>460004******4026</t>
  </si>
  <si>
    <t>王川澄</t>
  </si>
  <si>
    <t>460027******6699</t>
  </si>
  <si>
    <t>孙*娇</t>
  </si>
  <si>
    <t>460022******4825</t>
  </si>
  <si>
    <t>王*桦</t>
  </si>
  <si>
    <t>469005******4811</t>
  </si>
  <si>
    <t>王*悦</t>
  </si>
  <si>
    <t>469005******8128</t>
  </si>
  <si>
    <t>杨琴丽</t>
  </si>
  <si>
    <t>500241******2923</t>
  </si>
  <si>
    <t>莫*正</t>
  </si>
  <si>
    <t>460025******1213</t>
  </si>
  <si>
    <t>莫*扬</t>
  </si>
  <si>
    <t>469021******1222</t>
  </si>
  <si>
    <t>莫*希</t>
  </si>
  <si>
    <t>469021******1228</t>
  </si>
  <si>
    <t>梁春叶</t>
  </si>
  <si>
    <t>460002******2827</t>
  </si>
  <si>
    <t>卢*发</t>
  </si>
  <si>
    <t>460002******2213</t>
  </si>
  <si>
    <t>卢*晴</t>
  </si>
  <si>
    <t>469002******2263</t>
  </si>
  <si>
    <t>卢*霖</t>
  </si>
  <si>
    <t>469002******2193</t>
  </si>
  <si>
    <t>陈玉练</t>
  </si>
  <si>
    <t>460031******5248</t>
  </si>
  <si>
    <t>张*能</t>
  </si>
  <si>
    <t>460031******5218</t>
  </si>
  <si>
    <t>张*涵</t>
  </si>
  <si>
    <t>469026******5229</t>
  </si>
  <si>
    <t>张*锐</t>
  </si>
  <si>
    <t>469026******5210</t>
  </si>
  <si>
    <t>王佳怡</t>
  </si>
  <si>
    <t>未婚</t>
  </si>
  <si>
    <t>460028******042X</t>
  </si>
  <si>
    <t>吴美青</t>
  </si>
  <si>
    <t>离异</t>
  </si>
  <si>
    <t>460022******5626</t>
  </si>
  <si>
    <t>黄*</t>
  </si>
  <si>
    <t>469005******451X</t>
  </si>
  <si>
    <t>梁定伯</t>
  </si>
  <si>
    <t>460025******151X</t>
  </si>
  <si>
    <t>邓*丹</t>
  </si>
  <si>
    <t>460025******334X</t>
  </si>
  <si>
    <t>梁*宏</t>
  </si>
  <si>
    <t>469021******1514</t>
  </si>
  <si>
    <t>梁*燕</t>
  </si>
  <si>
    <t>469021******1527</t>
  </si>
  <si>
    <t>蔡则副</t>
  </si>
  <si>
    <t>460027******6610</t>
  </si>
  <si>
    <t>郭志海</t>
  </si>
  <si>
    <t>再婚</t>
  </si>
  <si>
    <t>460026******4513</t>
  </si>
  <si>
    <t>王*香</t>
  </si>
  <si>
    <t>460002******4627</t>
  </si>
  <si>
    <t>郭*兰</t>
  </si>
  <si>
    <t>460026******4526</t>
  </si>
  <si>
    <t>郭*芮</t>
  </si>
  <si>
    <t>469022******4518</t>
  </si>
  <si>
    <t>郑海兰</t>
  </si>
  <si>
    <t>460030******5424</t>
  </si>
  <si>
    <t>王*</t>
  </si>
  <si>
    <t>132522******521X</t>
  </si>
  <si>
    <t>460030******5422</t>
  </si>
  <si>
    <t>王月兰</t>
  </si>
  <si>
    <t>460003******7628</t>
  </si>
  <si>
    <t>谢*强</t>
  </si>
  <si>
    <t>460031******4617</t>
  </si>
  <si>
    <t>谢*科</t>
  </si>
  <si>
    <t>469026******6458</t>
  </si>
  <si>
    <t>苻引娥</t>
  </si>
  <si>
    <t>460003******1847</t>
  </si>
  <si>
    <t>郑*造</t>
  </si>
  <si>
    <t>460003******2832</t>
  </si>
  <si>
    <t>郑*榆</t>
  </si>
  <si>
    <t>469003******2713</t>
  </si>
  <si>
    <t>郑*鑫</t>
  </si>
  <si>
    <t>469003******2716</t>
  </si>
  <si>
    <t>郑*涛</t>
  </si>
  <si>
    <t>469003******2739</t>
  </si>
  <si>
    <t>陈圣吉</t>
  </si>
  <si>
    <t>460028******4438</t>
  </si>
  <si>
    <t>王*妹</t>
  </si>
  <si>
    <t>460028******442X</t>
  </si>
  <si>
    <t>陈*铭</t>
  </si>
  <si>
    <t>469024******4414</t>
  </si>
  <si>
    <t>陈*华</t>
  </si>
  <si>
    <t>469624******4420</t>
  </si>
  <si>
    <t>黄在荣</t>
  </si>
  <si>
    <t>460027******2970</t>
  </si>
  <si>
    <t>林*妹</t>
  </si>
  <si>
    <t>460006******3126</t>
  </si>
  <si>
    <t>黄*鸿</t>
  </si>
  <si>
    <t>469023******2915</t>
  </si>
  <si>
    <t>李云</t>
  </si>
  <si>
    <t>460004******1229</t>
  </si>
  <si>
    <t>何*富</t>
  </si>
  <si>
    <t>460025******2710</t>
  </si>
  <si>
    <t>何*梧</t>
  </si>
  <si>
    <t>460107******1417</t>
  </si>
  <si>
    <t>何*烨</t>
  </si>
  <si>
    <t>邓召丽</t>
  </si>
  <si>
    <t>460004******2049</t>
  </si>
  <si>
    <t>郑*吉</t>
  </si>
  <si>
    <t>460004******5234</t>
  </si>
  <si>
    <t>郑*媛</t>
  </si>
  <si>
    <t>460105******7523</t>
  </si>
  <si>
    <t>郑*环</t>
  </si>
  <si>
    <t>460105******5236</t>
  </si>
  <si>
    <t>郑*丁</t>
  </si>
  <si>
    <t>460105******7515</t>
  </si>
  <si>
    <t>邢小玲</t>
  </si>
  <si>
    <t>460033******3609</t>
  </si>
  <si>
    <t>张*成</t>
  </si>
  <si>
    <t>469027******3578</t>
  </si>
  <si>
    <t>符吉兰</t>
  </si>
  <si>
    <t>460003******6680</t>
  </si>
  <si>
    <t>何*琼</t>
  </si>
  <si>
    <t>460003******6615</t>
  </si>
  <si>
    <t>何*铭</t>
  </si>
  <si>
    <t>460003******5032</t>
  </si>
  <si>
    <t>何*思</t>
  </si>
  <si>
    <t>460003******5028</t>
  </si>
  <si>
    <t>谭现胜</t>
  </si>
  <si>
    <t>曾*</t>
  </si>
  <si>
    <t>460027******2927</t>
  </si>
  <si>
    <t>谭*怡</t>
  </si>
  <si>
    <t>469023******5946</t>
  </si>
  <si>
    <t>谭*楠</t>
  </si>
  <si>
    <t>469023******592X</t>
  </si>
  <si>
    <t>谭*利</t>
  </si>
  <si>
    <t>469023******5917</t>
  </si>
  <si>
    <t>杨眉剑</t>
  </si>
  <si>
    <t>460100******4512</t>
  </si>
  <si>
    <t>朱*敏</t>
  </si>
  <si>
    <t>460003******2425</t>
  </si>
  <si>
    <t>杨*薰</t>
  </si>
  <si>
    <t>460105******5426</t>
  </si>
  <si>
    <t>杨*龙</t>
  </si>
  <si>
    <t>460105******5416</t>
  </si>
  <si>
    <t>陈小菲</t>
  </si>
  <si>
    <t>460004******5220</t>
  </si>
  <si>
    <t>金*龙</t>
  </si>
  <si>
    <t>460025******3333</t>
  </si>
  <si>
    <t>金*宇</t>
  </si>
  <si>
    <t>王春宛</t>
  </si>
  <si>
    <t>413022******5093</t>
  </si>
  <si>
    <t>许*叶</t>
  </si>
  <si>
    <t>413022******5081</t>
  </si>
  <si>
    <t>李州丽</t>
  </si>
  <si>
    <t>440982******568X</t>
  </si>
  <si>
    <t>黄*贤</t>
  </si>
  <si>
    <t>450821******3635</t>
  </si>
  <si>
    <t>黄*润</t>
  </si>
  <si>
    <t>452821******3652</t>
  </si>
  <si>
    <t>黄*妍</t>
  </si>
  <si>
    <t>450103******3526</t>
  </si>
  <si>
    <t>盘春丽</t>
  </si>
  <si>
    <t>460026******3328</t>
  </si>
  <si>
    <t>唐*成</t>
  </si>
  <si>
    <t>431124******225X</t>
  </si>
  <si>
    <t>唐*菲</t>
  </si>
  <si>
    <t>469022******3320</t>
  </si>
  <si>
    <t>唐*豪</t>
  </si>
  <si>
    <t>469022******3310</t>
  </si>
  <si>
    <t>吴清爱</t>
  </si>
  <si>
    <t>460104******0620</t>
  </si>
  <si>
    <t>文*丰</t>
  </si>
  <si>
    <t>460006******3115</t>
  </si>
  <si>
    <t>文*安</t>
  </si>
  <si>
    <t>460105******5716</t>
  </si>
  <si>
    <t>文*萱</t>
  </si>
  <si>
    <t>460105******5727</t>
  </si>
  <si>
    <t>黄大親</t>
  </si>
  <si>
    <t>460021******0616</t>
  </si>
  <si>
    <t>曾*秋</t>
  </si>
  <si>
    <t>460027******2928</t>
  </si>
  <si>
    <t>黄*楷</t>
  </si>
  <si>
    <t>469023******0616</t>
  </si>
  <si>
    <t>黄*倪</t>
  </si>
  <si>
    <t>469023******0645</t>
  </si>
  <si>
    <t>李顺儒</t>
  </si>
  <si>
    <t>丧偶</t>
  </si>
  <si>
    <t>460003******2842</t>
  </si>
  <si>
    <t>符*婷</t>
  </si>
  <si>
    <t>469003******7329</t>
  </si>
  <si>
    <t>符*宁</t>
  </si>
  <si>
    <t>46900******703X</t>
  </si>
  <si>
    <t>符海珍</t>
  </si>
  <si>
    <t>460024******8449</t>
  </si>
  <si>
    <t>苏*兵</t>
  </si>
  <si>
    <t>422423******6633</t>
  </si>
  <si>
    <t>苏*</t>
  </si>
  <si>
    <t>460105******5452</t>
  </si>
  <si>
    <t>苏*语</t>
  </si>
  <si>
    <t>460105******5422</t>
  </si>
  <si>
    <t>梁小玲</t>
  </si>
  <si>
    <t>460004******064X</t>
  </si>
  <si>
    <t>吴兴传</t>
  </si>
  <si>
    <t>460024******4512</t>
  </si>
  <si>
    <t>杨*</t>
  </si>
  <si>
    <t>460006******4443</t>
  </si>
  <si>
    <t>吴*子</t>
  </si>
  <si>
    <t>469006******461X</t>
  </si>
  <si>
    <t>秀英区公共租赁租房申请对象郑少慧等37户家庭基本情况的公示表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</si>
</sst>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="130" zoomScaleNormal="13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1"/>
    </sheetView>
  </sheetViews>
  <sheetFormatPr defaultColWidth="9.00390625" defaultRowHeight="21" customHeight="1"/>
  <cols>
    <col min="1" max="1" width="4.875" style="4" customWidth="1"/>
    <col min="2" max="2" width="14.125" style="4" customWidth="1"/>
    <col min="3" max="3" width="9.375" style="4" customWidth="1"/>
    <col min="4" max="5" width="4.75390625" style="4" customWidth="1"/>
    <col min="6" max="6" width="7.625" style="4" customWidth="1"/>
    <col min="7" max="7" width="7.75390625" style="4" customWidth="1"/>
    <col min="8" max="8" width="8.125" style="4" customWidth="1"/>
    <col min="9" max="9" width="9.00390625" style="4" customWidth="1"/>
    <col min="10" max="10" width="6.625" style="4" customWidth="1"/>
    <col min="11" max="11" width="15.375" style="4" customWidth="1"/>
    <col min="12" max="12" width="7.25390625" style="4" customWidth="1"/>
    <col min="13" max="13" width="9.75390625" style="5" customWidth="1"/>
    <col min="14" max="14" width="5.75390625" style="4" customWidth="1"/>
    <col min="15" max="15" width="9.00390625" style="4" customWidth="1"/>
    <col min="16" max="16" width="9.625" style="4" bestFit="1" customWidth="1"/>
    <col min="17" max="16384" width="9.00390625" style="4" customWidth="1"/>
  </cols>
  <sheetData>
    <row r="1" spans="1:14" s="1" customFormat="1" ht="55.5" customHeight="1">
      <c r="A1" s="24" t="s">
        <v>268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4"/>
    </row>
    <row r="2" spans="1:14" s="2" customFormat="1" ht="24" customHeight="1">
      <c r="A2" s="26" t="s">
        <v>0</v>
      </c>
      <c r="B2" s="26" t="s">
        <v>1</v>
      </c>
      <c r="C2" s="26" t="s">
        <v>2</v>
      </c>
      <c r="D2" s="26"/>
      <c r="E2" s="26"/>
      <c r="F2" s="26"/>
      <c r="G2" s="26"/>
      <c r="H2" s="26" t="s">
        <v>3</v>
      </c>
      <c r="I2" s="26"/>
      <c r="J2" s="26"/>
      <c r="K2" s="26"/>
      <c r="L2" s="26" t="s">
        <v>4</v>
      </c>
      <c r="M2" s="27"/>
      <c r="N2" s="26"/>
    </row>
    <row r="3" spans="1:14" s="2" customFormat="1" ht="57" customHeight="1">
      <c r="A3" s="26"/>
      <c r="B3" s="26"/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7</v>
      </c>
      <c r="K3" s="6" t="s">
        <v>12</v>
      </c>
      <c r="L3" s="6" t="s">
        <v>13</v>
      </c>
      <c r="M3" s="17" t="s">
        <v>14</v>
      </c>
      <c r="N3" s="6" t="s">
        <v>15</v>
      </c>
    </row>
    <row r="4" spans="1:14" s="3" customFormat="1" ht="21" customHeight="1">
      <c r="A4" s="28">
        <v>1</v>
      </c>
      <c r="B4" s="28" t="s">
        <v>16</v>
      </c>
      <c r="C4" s="28" t="s">
        <v>17</v>
      </c>
      <c r="D4" s="32" t="s">
        <v>18</v>
      </c>
      <c r="E4" s="32">
        <v>34</v>
      </c>
      <c r="F4" s="32" t="s">
        <v>19</v>
      </c>
      <c r="G4" s="28">
        <v>6</v>
      </c>
      <c r="H4" s="10" t="str">
        <f>C4</f>
        <v>郑少慧</v>
      </c>
      <c r="I4" s="8" t="s">
        <v>20</v>
      </c>
      <c r="J4" s="7">
        <f>E4</f>
        <v>34</v>
      </c>
      <c r="K4" s="18" t="s">
        <v>21</v>
      </c>
      <c r="L4" s="36">
        <v>0</v>
      </c>
      <c r="M4" s="28">
        <v>14000</v>
      </c>
      <c r="N4" s="28">
        <v>8.765</v>
      </c>
    </row>
    <row r="5" spans="1:14" s="3" customFormat="1" ht="21" customHeight="1">
      <c r="A5" s="28"/>
      <c r="B5" s="28"/>
      <c r="C5" s="28"/>
      <c r="D5" s="32"/>
      <c r="E5" s="32"/>
      <c r="F5" s="32"/>
      <c r="G5" s="28"/>
      <c r="H5" s="11" t="s">
        <v>22</v>
      </c>
      <c r="I5" s="8" t="s">
        <v>23</v>
      </c>
      <c r="J5" s="7">
        <f>2022-1986</f>
        <v>36</v>
      </c>
      <c r="K5" s="20" t="s">
        <v>24</v>
      </c>
      <c r="L5" s="36"/>
      <c r="M5" s="28"/>
      <c r="N5" s="28"/>
    </row>
    <row r="6" spans="1:14" s="3" customFormat="1" ht="21" customHeight="1">
      <c r="A6" s="28"/>
      <c r="B6" s="28"/>
      <c r="C6" s="28"/>
      <c r="D6" s="32"/>
      <c r="E6" s="32"/>
      <c r="F6" s="32"/>
      <c r="G6" s="28"/>
      <c r="H6" s="11" t="s">
        <v>25</v>
      </c>
      <c r="I6" s="8" t="s">
        <v>26</v>
      </c>
      <c r="J6" s="7">
        <f>2022-2014</f>
        <v>8</v>
      </c>
      <c r="K6" s="20" t="s">
        <v>27</v>
      </c>
      <c r="L6" s="36"/>
      <c r="M6" s="28"/>
      <c r="N6" s="28"/>
    </row>
    <row r="7" spans="1:14" s="3" customFormat="1" ht="21" customHeight="1">
      <c r="A7" s="28"/>
      <c r="B7" s="28"/>
      <c r="C7" s="28"/>
      <c r="D7" s="32"/>
      <c r="E7" s="32"/>
      <c r="F7" s="32"/>
      <c r="G7" s="28"/>
      <c r="H7" s="11" t="s">
        <v>28</v>
      </c>
      <c r="I7" s="8" t="s">
        <v>26</v>
      </c>
      <c r="J7" s="7">
        <f>2022-2012</f>
        <v>10</v>
      </c>
      <c r="K7" s="20" t="s">
        <v>29</v>
      </c>
      <c r="L7" s="36"/>
      <c r="M7" s="28"/>
      <c r="N7" s="28"/>
    </row>
    <row r="8" spans="1:14" s="3" customFormat="1" ht="21" customHeight="1">
      <c r="A8" s="28"/>
      <c r="B8" s="28"/>
      <c r="C8" s="28"/>
      <c r="D8" s="32"/>
      <c r="E8" s="32"/>
      <c r="F8" s="32"/>
      <c r="G8" s="28"/>
      <c r="H8" s="11" t="s">
        <v>30</v>
      </c>
      <c r="I8" s="8" t="s">
        <v>26</v>
      </c>
      <c r="J8" s="7">
        <f>2022-2011</f>
        <v>11</v>
      </c>
      <c r="K8" s="20" t="s">
        <v>31</v>
      </c>
      <c r="L8" s="36"/>
      <c r="M8" s="28"/>
      <c r="N8" s="28"/>
    </row>
    <row r="9" spans="1:14" s="3" customFormat="1" ht="21" customHeight="1">
      <c r="A9" s="28"/>
      <c r="B9" s="28"/>
      <c r="C9" s="28"/>
      <c r="D9" s="32"/>
      <c r="E9" s="32"/>
      <c r="F9" s="32"/>
      <c r="G9" s="28"/>
      <c r="H9" s="11" t="s">
        <v>32</v>
      </c>
      <c r="I9" s="8" t="s">
        <v>26</v>
      </c>
      <c r="J9" s="7">
        <f>2022-2019</f>
        <v>3</v>
      </c>
      <c r="K9" s="20" t="s">
        <v>33</v>
      </c>
      <c r="L9" s="36"/>
      <c r="M9" s="28"/>
      <c r="N9" s="28"/>
    </row>
    <row r="10" spans="1:14" s="3" customFormat="1" ht="21" customHeight="1">
      <c r="A10" s="29">
        <v>2</v>
      </c>
      <c r="B10" s="29" t="s">
        <v>16</v>
      </c>
      <c r="C10" s="29" t="s">
        <v>34</v>
      </c>
      <c r="D10" s="33" t="s">
        <v>18</v>
      </c>
      <c r="E10" s="33">
        <v>28</v>
      </c>
      <c r="F10" s="33" t="s">
        <v>19</v>
      </c>
      <c r="G10" s="29">
        <v>4</v>
      </c>
      <c r="H10" s="14" t="str">
        <f>C10</f>
        <v>符晓蓉</v>
      </c>
      <c r="I10" s="16" t="s">
        <v>20</v>
      </c>
      <c r="J10" s="16">
        <f>E10</f>
        <v>28</v>
      </c>
      <c r="K10" s="21" t="s">
        <v>35</v>
      </c>
      <c r="L10" s="37">
        <v>0</v>
      </c>
      <c r="M10" s="29">
        <v>14812</v>
      </c>
      <c r="N10" s="29">
        <v>2.1</v>
      </c>
    </row>
    <row r="11" spans="1:14" s="3" customFormat="1" ht="21" customHeight="1">
      <c r="A11" s="30"/>
      <c r="B11" s="30"/>
      <c r="C11" s="30"/>
      <c r="D11" s="34"/>
      <c r="E11" s="34"/>
      <c r="F11" s="34"/>
      <c r="G11" s="30"/>
      <c r="H11" s="15" t="s">
        <v>36</v>
      </c>
      <c r="I11" s="16" t="s">
        <v>23</v>
      </c>
      <c r="J11" s="16">
        <f>2022-1993</f>
        <v>29</v>
      </c>
      <c r="K11" s="23" t="s">
        <v>37</v>
      </c>
      <c r="L11" s="38"/>
      <c r="M11" s="30"/>
      <c r="N11" s="30"/>
    </row>
    <row r="12" spans="1:14" s="3" customFormat="1" ht="21" customHeight="1">
      <c r="A12" s="30"/>
      <c r="B12" s="30"/>
      <c r="C12" s="30"/>
      <c r="D12" s="34"/>
      <c r="E12" s="34"/>
      <c r="F12" s="34"/>
      <c r="G12" s="30"/>
      <c r="H12" s="15" t="s">
        <v>38</v>
      </c>
      <c r="I12" s="16" t="s">
        <v>26</v>
      </c>
      <c r="J12" s="16">
        <f>2022-2014</f>
        <v>8</v>
      </c>
      <c r="K12" s="23" t="s">
        <v>39</v>
      </c>
      <c r="L12" s="38"/>
      <c r="M12" s="30"/>
      <c r="N12" s="30"/>
    </row>
    <row r="13" spans="1:14" s="3" customFormat="1" ht="21" customHeight="1">
      <c r="A13" s="30"/>
      <c r="B13" s="30"/>
      <c r="C13" s="30"/>
      <c r="D13" s="34"/>
      <c r="E13" s="34"/>
      <c r="F13" s="34"/>
      <c r="G13" s="30"/>
      <c r="H13" s="15" t="s">
        <v>40</v>
      </c>
      <c r="I13" s="16" t="s">
        <v>26</v>
      </c>
      <c r="J13" s="16">
        <f>2022-2019</f>
        <v>3</v>
      </c>
      <c r="K13" s="23" t="s">
        <v>41</v>
      </c>
      <c r="L13" s="38"/>
      <c r="M13" s="30"/>
      <c r="N13" s="30"/>
    </row>
    <row r="14" spans="1:14" s="3" customFormat="1" ht="21" customHeight="1">
      <c r="A14" s="28">
        <v>3</v>
      </c>
      <c r="B14" s="28" t="s">
        <v>16</v>
      </c>
      <c r="C14" s="32" t="s">
        <v>42</v>
      </c>
      <c r="D14" s="32" t="s">
        <v>18</v>
      </c>
      <c r="E14" s="32">
        <v>36</v>
      </c>
      <c r="F14" s="32" t="s">
        <v>19</v>
      </c>
      <c r="G14" s="28">
        <v>4</v>
      </c>
      <c r="H14" s="11" t="str">
        <f>C14</f>
        <v>周玉英</v>
      </c>
      <c r="I14" s="8" t="s">
        <v>20</v>
      </c>
      <c r="J14" s="7">
        <f>E14</f>
        <v>36</v>
      </c>
      <c r="K14" s="20" t="s">
        <v>43</v>
      </c>
      <c r="L14" s="39">
        <v>0</v>
      </c>
      <c r="M14" s="42">
        <v>18900</v>
      </c>
      <c r="N14" s="42">
        <v>0.5</v>
      </c>
    </row>
    <row r="15" spans="1:14" s="3" customFormat="1" ht="21" customHeight="1">
      <c r="A15" s="28"/>
      <c r="B15" s="28"/>
      <c r="C15" s="32"/>
      <c r="D15" s="32"/>
      <c r="E15" s="32"/>
      <c r="F15" s="32"/>
      <c r="G15" s="28"/>
      <c r="H15" s="11" t="s">
        <v>44</v>
      </c>
      <c r="I15" s="8" t="s">
        <v>23</v>
      </c>
      <c r="J15" s="7">
        <f>2022-1981</f>
        <v>41</v>
      </c>
      <c r="K15" s="20" t="s">
        <v>45</v>
      </c>
      <c r="L15" s="40"/>
      <c r="M15" s="43"/>
      <c r="N15" s="43"/>
    </row>
    <row r="16" spans="1:14" s="3" customFormat="1" ht="21" customHeight="1">
      <c r="A16" s="28"/>
      <c r="B16" s="28"/>
      <c r="C16" s="32"/>
      <c r="D16" s="32"/>
      <c r="E16" s="32"/>
      <c r="F16" s="32"/>
      <c r="G16" s="28"/>
      <c r="H16" s="11" t="s">
        <v>46</v>
      </c>
      <c r="I16" s="8" t="s">
        <v>26</v>
      </c>
      <c r="J16" s="7">
        <f>2022-2012</f>
        <v>10</v>
      </c>
      <c r="K16" s="20" t="s">
        <v>47</v>
      </c>
      <c r="L16" s="40"/>
      <c r="M16" s="43"/>
      <c r="N16" s="43"/>
    </row>
    <row r="17" spans="1:14" s="3" customFormat="1" ht="21" customHeight="1">
      <c r="A17" s="28"/>
      <c r="B17" s="28"/>
      <c r="C17" s="32"/>
      <c r="D17" s="32"/>
      <c r="E17" s="32"/>
      <c r="F17" s="32"/>
      <c r="G17" s="28"/>
      <c r="H17" s="11" t="s">
        <v>46</v>
      </c>
      <c r="I17" s="8" t="s">
        <v>26</v>
      </c>
      <c r="J17" s="7">
        <f>2022-2020</f>
        <v>2</v>
      </c>
      <c r="K17" s="20" t="s">
        <v>48</v>
      </c>
      <c r="L17" s="40"/>
      <c r="M17" s="43"/>
      <c r="N17" s="43"/>
    </row>
    <row r="18" spans="1:14" s="3" customFormat="1" ht="21" customHeight="1">
      <c r="A18" s="31">
        <v>4</v>
      </c>
      <c r="B18" s="31" t="s">
        <v>16</v>
      </c>
      <c r="C18" s="31" t="s">
        <v>49</v>
      </c>
      <c r="D18" s="35" t="s">
        <v>18</v>
      </c>
      <c r="E18" s="35">
        <v>38</v>
      </c>
      <c r="F18" s="35" t="s">
        <v>19</v>
      </c>
      <c r="G18" s="31">
        <v>4</v>
      </c>
      <c r="H18" s="14" t="str">
        <f>C18</f>
        <v>柯琴卓</v>
      </c>
      <c r="I18" s="16" t="s">
        <v>20</v>
      </c>
      <c r="J18" s="16">
        <f>E18</f>
        <v>38</v>
      </c>
      <c r="K18" s="21" t="s">
        <v>50</v>
      </c>
      <c r="L18" s="41">
        <v>0</v>
      </c>
      <c r="M18" s="31">
        <v>13593</v>
      </c>
      <c r="N18" s="31">
        <v>0</v>
      </c>
    </row>
    <row r="19" spans="1:14" s="3" customFormat="1" ht="21" customHeight="1">
      <c r="A19" s="31"/>
      <c r="B19" s="31"/>
      <c r="C19" s="31"/>
      <c r="D19" s="35"/>
      <c r="E19" s="35"/>
      <c r="F19" s="35"/>
      <c r="G19" s="31"/>
      <c r="H19" s="14" t="s">
        <v>51</v>
      </c>
      <c r="I19" s="16" t="s">
        <v>23</v>
      </c>
      <c r="J19" s="16">
        <f>2022-1980</f>
        <v>42</v>
      </c>
      <c r="K19" s="23" t="s">
        <v>52</v>
      </c>
      <c r="L19" s="41"/>
      <c r="M19" s="31"/>
      <c r="N19" s="31"/>
    </row>
    <row r="20" spans="1:14" s="3" customFormat="1" ht="21" customHeight="1">
      <c r="A20" s="31"/>
      <c r="B20" s="31"/>
      <c r="C20" s="31"/>
      <c r="D20" s="35"/>
      <c r="E20" s="35"/>
      <c r="F20" s="35"/>
      <c r="G20" s="31"/>
      <c r="H20" s="14" t="s">
        <v>53</v>
      </c>
      <c r="I20" s="16" t="s">
        <v>26</v>
      </c>
      <c r="J20" s="16">
        <f>2022-2009</f>
        <v>13</v>
      </c>
      <c r="K20" s="23" t="s">
        <v>54</v>
      </c>
      <c r="L20" s="41"/>
      <c r="M20" s="31"/>
      <c r="N20" s="31"/>
    </row>
    <row r="21" spans="1:14" s="3" customFormat="1" ht="21" customHeight="1">
      <c r="A21" s="28">
        <v>5</v>
      </c>
      <c r="B21" s="28" t="s">
        <v>16</v>
      </c>
      <c r="C21" s="28" t="s">
        <v>55</v>
      </c>
      <c r="D21" s="32" t="s">
        <v>56</v>
      </c>
      <c r="E21" s="32">
        <v>66</v>
      </c>
      <c r="F21" s="32" t="s">
        <v>19</v>
      </c>
      <c r="G21" s="28">
        <v>2</v>
      </c>
      <c r="H21" s="10" t="str">
        <f>C21</f>
        <v>王德旺</v>
      </c>
      <c r="I21" s="8" t="s">
        <v>20</v>
      </c>
      <c r="J21" s="7">
        <f>E21</f>
        <v>66</v>
      </c>
      <c r="K21" s="18" t="s">
        <v>57</v>
      </c>
      <c r="L21" s="36">
        <v>0</v>
      </c>
      <c r="M21" s="28">
        <v>18000</v>
      </c>
      <c r="N21" s="28">
        <v>0</v>
      </c>
    </row>
    <row r="22" spans="1:14" s="3" customFormat="1" ht="21" customHeight="1">
      <c r="A22" s="28"/>
      <c r="B22" s="28"/>
      <c r="C22" s="28"/>
      <c r="D22" s="32"/>
      <c r="E22" s="32"/>
      <c r="F22" s="32"/>
      <c r="G22" s="28"/>
      <c r="H22" s="11" t="s">
        <v>58</v>
      </c>
      <c r="I22" s="8" t="s">
        <v>23</v>
      </c>
      <c r="J22" s="7">
        <f>2022-1962</f>
        <v>60</v>
      </c>
      <c r="K22" s="20" t="s">
        <v>59</v>
      </c>
      <c r="L22" s="36"/>
      <c r="M22" s="28"/>
      <c r="N22" s="28"/>
    </row>
    <row r="23" spans="1:14" s="3" customFormat="1" ht="21" customHeight="1">
      <c r="A23" s="31">
        <v>6</v>
      </c>
      <c r="B23" s="31" t="s">
        <v>16</v>
      </c>
      <c r="C23" s="31" t="s">
        <v>60</v>
      </c>
      <c r="D23" s="35" t="s">
        <v>56</v>
      </c>
      <c r="E23" s="35">
        <v>49</v>
      </c>
      <c r="F23" s="35" t="s">
        <v>19</v>
      </c>
      <c r="G23" s="31">
        <v>2</v>
      </c>
      <c r="H23" s="14" t="str">
        <f>C23</f>
        <v>吴坤悦</v>
      </c>
      <c r="I23" s="16" t="s">
        <v>20</v>
      </c>
      <c r="J23" s="16">
        <f>E23</f>
        <v>49</v>
      </c>
      <c r="K23" s="21" t="s">
        <v>61</v>
      </c>
      <c r="L23" s="41">
        <v>0</v>
      </c>
      <c r="M23" s="31">
        <v>22800</v>
      </c>
      <c r="N23" s="31">
        <v>1</v>
      </c>
    </row>
    <row r="24" spans="1:14" s="3" customFormat="1" ht="21" customHeight="1">
      <c r="A24" s="31"/>
      <c r="B24" s="31"/>
      <c r="C24" s="31"/>
      <c r="D24" s="35"/>
      <c r="E24" s="35"/>
      <c r="F24" s="35"/>
      <c r="G24" s="31"/>
      <c r="H24" s="14" t="s">
        <v>62</v>
      </c>
      <c r="I24" s="16" t="s">
        <v>23</v>
      </c>
      <c r="J24" s="16">
        <f>2022-1975</f>
        <v>47</v>
      </c>
      <c r="K24" s="23" t="s">
        <v>63</v>
      </c>
      <c r="L24" s="41"/>
      <c r="M24" s="31"/>
      <c r="N24" s="31"/>
    </row>
    <row r="25" spans="1:14" s="3" customFormat="1" ht="21" customHeight="1">
      <c r="A25" s="28">
        <v>7</v>
      </c>
      <c r="B25" s="28" t="s">
        <v>16</v>
      </c>
      <c r="C25" s="28" t="s">
        <v>64</v>
      </c>
      <c r="D25" s="32" t="s">
        <v>56</v>
      </c>
      <c r="E25" s="32">
        <v>41</v>
      </c>
      <c r="F25" s="32" t="s">
        <v>19</v>
      </c>
      <c r="G25" s="28">
        <v>3</v>
      </c>
      <c r="H25" s="10" t="str">
        <f>C25</f>
        <v>王川澄</v>
      </c>
      <c r="I25" s="8" t="s">
        <v>20</v>
      </c>
      <c r="J25" s="7">
        <f>E25</f>
        <v>41</v>
      </c>
      <c r="K25" s="18" t="s">
        <v>65</v>
      </c>
      <c r="L25" s="36">
        <v>0</v>
      </c>
      <c r="M25" s="28">
        <v>13010.23</v>
      </c>
      <c r="N25" s="28">
        <v>1.35</v>
      </c>
    </row>
    <row r="26" spans="1:14" s="3" customFormat="1" ht="21" customHeight="1">
      <c r="A26" s="28"/>
      <c r="B26" s="28"/>
      <c r="C26" s="28"/>
      <c r="D26" s="32"/>
      <c r="E26" s="32"/>
      <c r="F26" s="32"/>
      <c r="G26" s="28"/>
      <c r="H26" s="11" t="s">
        <v>66</v>
      </c>
      <c r="I26" s="8" t="s">
        <v>23</v>
      </c>
      <c r="J26" s="7">
        <f>2022-1987</f>
        <v>35</v>
      </c>
      <c r="K26" s="20" t="s">
        <v>67</v>
      </c>
      <c r="L26" s="36"/>
      <c r="M26" s="28"/>
      <c r="N26" s="28"/>
    </row>
    <row r="27" spans="1:14" s="3" customFormat="1" ht="21" customHeight="1">
      <c r="A27" s="28"/>
      <c r="B27" s="28"/>
      <c r="C27" s="28"/>
      <c r="D27" s="32"/>
      <c r="E27" s="32"/>
      <c r="F27" s="32"/>
      <c r="G27" s="28"/>
      <c r="H27" s="11" t="s">
        <v>68</v>
      </c>
      <c r="I27" s="8" t="s">
        <v>26</v>
      </c>
      <c r="J27" s="7">
        <f>2022-2013</f>
        <v>9</v>
      </c>
      <c r="K27" s="20" t="s">
        <v>69</v>
      </c>
      <c r="L27" s="36"/>
      <c r="M27" s="28"/>
      <c r="N27" s="28"/>
    </row>
    <row r="28" spans="1:14" s="3" customFormat="1" ht="21" customHeight="1">
      <c r="A28" s="28"/>
      <c r="B28" s="28"/>
      <c r="C28" s="28"/>
      <c r="D28" s="32"/>
      <c r="E28" s="32"/>
      <c r="F28" s="32"/>
      <c r="G28" s="28"/>
      <c r="H28" s="11" t="s">
        <v>70</v>
      </c>
      <c r="I28" s="8" t="s">
        <v>26</v>
      </c>
      <c r="J28" s="7">
        <f>2022-1987</f>
        <v>35</v>
      </c>
      <c r="K28" s="20" t="s">
        <v>71</v>
      </c>
      <c r="L28" s="36"/>
      <c r="M28" s="28"/>
      <c r="N28" s="28"/>
    </row>
    <row r="29" spans="1:14" s="3" customFormat="1" ht="21" customHeight="1">
      <c r="A29" s="31">
        <v>8</v>
      </c>
      <c r="B29" s="31" t="s">
        <v>16</v>
      </c>
      <c r="C29" s="31" t="s">
        <v>72</v>
      </c>
      <c r="D29" s="35" t="s">
        <v>18</v>
      </c>
      <c r="E29" s="35">
        <v>36</v>
      </c>
      <c r="F29" s="35" t="s">
        <v>19</v>
      </c>
      <c r="G29" s="31">
        <v>4</v>
      </c>
      <c r="H29" s="14" t="str">
        <f>C29</f>
        <v>杨琴丽</v>
      </c>
      <c r="I29" s="16" t="s">
        <v>20</v>
      </c>
      <c r="J29" s="16">
        <f>E29</f>
        <v>36</v>
      </c>
      <c r="K29" s="21" t="s">
        <v>73</v>
      </c>
      <c r="L29" s="41">
        <v>0</v>
      </c>
      <c r="M29" s="31">
        <v>16658.25</v>
      </c>
      <c r="N29" s="31">
        <v>0.11</v>
      </c>
    </row>
    <row r="30" spans="1:14" s="3" customFormat="1" ht="21" customHeight="1">
      <c r="A30" s="31"/>
      <c r="B30" s="31"/>
      <c r="C30" s="31"/>
      <c r="D30" s="35"/>
      <c r="E30" s="35"/>
      <c r="F30" s="35"/>
      <c r="G30" s="31"/>
      <c r="H30" s="14" t="s">
        <v>74</v>
      </c>
      <c r="I30" s="16" t="s">
        <v>23</v>
      </c>
      <c r="J30" s="16">
        <f>2022-1982</f>
        <v>40</v>
      </c>
      <c r="K30" s="23" t="s">
        <v>75</v>
      </c>
      <c r="L30" s="41"/>
      <c r="M30" s="31"/>
      <c r="N30" s="31"/>
    </row>
    <row r="31" spans="1:14" s="3" customFormat="1" ht="21" customHeight="1">
      <c r="A31" s="31"/>
      <c r="B31" s="31"/>
      <c r="C31" s="31"/>
      <c r="D31" s="35"/>
      <c r="E31" s="35"/>
      <c r="F31" s="35"/>
      <c r="G31" s="31"/>
      <c r="H31" s="14" t="s">
        <v>76</v>
      </c>
      <c r="I31" s="16" t="s">
        <v>26</v>
      </c>
      <c r="J31" s="16">
        <f>2022-2008</f>
        <v>14</v>
      </c>
      <c r="K31" s="23" t="s">
        <v>77</v>
      </c>
      <c r="L31" s="41"/>
      <c r="M31" s="31"/>
      <c r="N31" s="31"/>
    </row>
    <row r="32" spans="1:14" s="3" customFormat="1" ht="21" customHeight="1">
      <c r="A32" s="31"/>
      <c r="B32" s="31"/>
      <c r="C32" s="31"/>
      <c r="D32" s="35"/>
      <c r="E32" s="35"/>
      <c r="F32" s="35"/>
      <c r="G32" s="31"/>
      <c r="H32" s="14" t="s">
        <v>78</v>
      </c>
      <c r="I32" s="16" t="s">
        <v>26</v>
      </c>
      <c r="J32" s="16">
        <f>2022-2010</f>
        <v>12</v>
      </c>
      <c r="K32" s="23" t="s">
        <v>79</v>
      </c>
      <c r="L32" s="41"/>
      <c r="M32" s="31"/>
      <c r="N32" s="31"/>
    </row>
    <row r="33" spans="1:14" s="3" customFormat="1" ht="21" customHeight="1">
      <c r="A33" s="28">
        <v>9</v>
      </c>
      <c r="B33" s="28" t="s">
        <v>16</v>
      </c>
      <c r="C33" s="28" t="s">
        <v>80</v>
      </c>
      <c r="D33" s="32" t="s">
        <v>18</v>
      </c>
      <c r="E33" s="32">
        <v>36</v>
      </c>
      <c r="F33" s="32" t="s">
        <v>19</v>
      </c>
      <c r="G33" s="28">
        <v>4</v>
      </c>
      <c r="H33" s="10" t="str">
        <f>C33</f>
        <v>梁春叶</v>
      </c>
      <c r="I33" s="8" t="s">
        <v>20</v>
      </c>
      <c r="J33" s="7">
        <f>E33</f>
        <v>36</v>
      </c>
      <c r="K33" s="18" t="s">
        <v>81</v>
      </c>
      <c r="L33" s="36">
        <v>0</v>
      </c>
      <c r="M33" s="28">
        <v>21583.27</v>
      </c>
      <c r="N33" s="28">
        <v>0</v>
      </c>
    </row>
    <row r="34" spans="1:14" s="3" customFormat="1" ht="21" customHeight="1">
      <c r="A34" s="28"/>
      <c r="B34" s="28"/>
      <c r="C34" s="28"/>
      <c r="D34" s="32"/>
      <c r="E34" s="32"/>
      <c r="F34" s="32"/>
      <c r="G34" s="28"/>
      <c r="H34" s="11" t="s">
        <v>82</v>
      </c>
      <c r="I34" s="8" t="s">
        <v>23</v>
      </c>
      <c r="J34" s="7">
        <f>2022-1985</f>
        <v>37</v>
      </c>
      <c r="K34" s="20" t="s">
        <v>83</v>
      </c>
      <c r="L34" s="36"/>
      <c r="M34" s="28"/>
      <c r="N34" s="28"/>
    </row>
    <row r="35" spans="1:14" s="3" customFormat="1" ht="21" customHeight="1">
      <c r="A35" s="28"/>
      <c r="B35" s="28"/>
      <c r="C35" s="28"/>
      <c r="D35" s="32"/>
      <c r="E35" s="32"/>
      <c r="F35" s="32"/>
      <c r="G35" s="28"/>
      <c r="H35" s="11" t="s">
        <v>84</v>
      </c>
      <c r="I35" s="8" t="s">
        <v>26</v>
      </c>
      <c r="J35" s="7">
        <f>2022-2012</f>
        <v>10</v>
      </c>
      <c r="K35" s="20" t="s">
        <v>85</v>
      </c>
      <c r="L35" s="36"/>
      <c r="M35" s="28"/>
      <c r="N35" s="28"/>
    </row>
    <row r="36" spans="1:14" s="3" customFormat="1" ht="21" customHeight="1">
      <c r="A36" s="28"/>
      <c r="B36" s="28"/>
      <c r="C36" s="28"/>
      <c r="D36" s="32"/>
      <c r="E36" s="32"/>
      <c r="F36" s="32"/>
      <c r="G36" s="28"/>
      <c r="H36" s="11" t="s">
        <v>86</v>
      </c>
      <c r="I36" s="8" t="s">
        <v>26</v>
      </c>
      <c r="J36" s="7">
        <f>2022-2017</f>
        <v>5</v>
      </c>
      <c r="K36" s="20" t="s">
        <v>87</v>
      </c>
      <c r="L36" s="36"/>
      <c r="M36" s="28"/>
      <c r="N36" s="28"/>
    </row>
    <row r="37" spans="1:14" s="3" customFormat="1" ht="21" customHeight="1">
      <c r="A37" s="31">
        <v>10</v>
      </c>
      <c r="B37" s="31" t="s">
        <v>16</v>
      </c>
      <c r="C37" s="31" t="s">
        <v>88</v>
      </c>
      <c r="D37" s="35" t="s">
        <v>18</v>
      </c>
      <c r="E37" s="35">
        <v>32</v>
      </c>
      <c r="F37" s="35" t="s">
        <v>19</v>
      </c>
      <c r="G37" s="31">
        <v>4</v>
      </c>
      <c r="H37" s="14" t="str">
        <f>C37</f>
        <v>陈玉练</v>
      </c>
      <c r="I37" s="16" t="s">
        <v>20</v>
      </c>
      <c r="J37" s="16">
        <f>E37</f>
        <v>32</v>
      </c>
      <c r="K37" s="21" t="s">
        <v>89</v>
      </c>
      <c r="L37" s="41">
        <v>0</v>
      </c>
      <c r="M37" s="31">
        <v>10750</v>
      </c>
      <c r="N37" s="31">
        <v>2.2</v>
      </c>
    </row>
    <row r="38" spans="1:14" s="3" customFormat="1" ht="21" customHeight="1">
      <c r="A38" s="31"/>
      <c r="B38" s="31"/>
      <c r="C38" s="31"/>
      <c r="D38" s="35"/>
      <c r="E38" s="35"/>
      <c r="F38" s="35"/>
      <c r="G38" s="31"/>
      <c r="H38" s="14" t="s">
        <v>90</v>
      </c>
      <c r="I38" s="16" t="s">
        <v>23</v>
      </c>
      <c r="J38" s="16">
        <f>2022-1989</f>
        <v>33</v>
      </c>
      <c r="K38" s="23" t="s">
        <v>91</v>
      </c>
      <c r="L38" s="41"/>
      <c r="M38" s="31"/>
      <c r="N38" s="31"/>
    </row>
    <row r="39" spans="1:14" s="3" customFormat="1" ht="21" customHeight="1">
      <c r="A39" s="31"/>
      <c r="B39" s="31"/>
      <c r="C39" s="31"/>
      <c r="D39" s="35"/>
      <c r="E39" s="35"/>
      <c r="F39" s="35"/>
      <c r="G39" s="31"/>
      <c r="H39" s="14" t="s">
        <v>92</v>
      </c>
      <c r="I39" s="16" t="s">
        <v>26</v>
      </c>
      <c r="J39" s="16">
        <f>2022-2016</f>
        <v>6</v>
      </c>
      <c r="K39" s="23" t="s">
        <v>93</v>
      </c>
      <c r="L39" s="41"/>
      <c r="M39" s="31"/>
      <c r="N39" s="31"/>
    </row>
    <row r="40" spans="1:14" s="3" customFormat="1" ht="21" customHeight="1">
      <c r="A40" s="31"/>
      <c r="B40" s="31"/>
      <c r="C40" s="31"/>
      <c r="D40" s="35"/>
      <c r="E40" s="35"/>
      <c r="F40" s="35"/>
      <c r="G40" s="31"/>
      <c r="H40" s="14" t="s">
        <v>94</v>
      </c>
      <c r="I40" s="16" t="s">
        <v>26</v>
      </c>
      <c r="J40" s="16">
        <f>2022-2018</f>
        <v>4</v>
      </c>
      <c r="K40" s="23" t="s">
        <v>95</v>
      </c>
      <c r="L40" s="41"/>
      <c r="M40" s="31"/>
      <c r="N40" s="31"/>
    </row>
    <row r="41" spans="1:14" s="3" customFormat="1" ht="21" customHeight="1">
      <c r="A41" s="7">
        <v>11</v>
      </c>
      <c r="B41" s="8" t="s">
        <v>16</v>
      </c>
      <c r="C41" s="8" t="s">
        <v>96</v>
      </c>
      <c r="D41" s="9" t="s">
        <v>18</v>
      </c>
      <c r="E41" s="9">
        <v>43</v>
      </c>
      <c r="F41" s="9" t="s">
        <v>97</v>
      </c>
      <c r="G41" s="7">
        <v>1</v>
      </c>
      <c r="H41" s="10" t="str">
        <f>C41</f>
        <v>王佳怡</v>
      </c>
      <c r="I41" s="8" t="s">
        <v>20</v>
      </c>
      <c r="J41" s="7">
        <f>E41</f>
        <v>43</v>
      </c>
      <c r="K41" s="18" t="s">
        <v>98</v>
      </c>
      <c r="L41" s="11">
        <v>0</v>
      </c>
      <c r="M41" s="19">
        <v>30000</v>
      </c>
      <c r="N41" s="19">
        <v>1</v>
      </c>
    </row>
    <row r="42" spans="1:14" s="3" customFormat="1" ht="21" customHeight="1">
      <c r="A42" s="31">
        <v>12</v>
      </c>
      <c r="B42" s="31" t="s">
        <v>16</v>
      </c>
      <c r="C42" s="31" t="s">
        <v>99</v>
      </c>
      <c r="D42" s="35" t="s">
        <v>18</v>
      </c>
      <c r="E42" s="35">
        <v>45</v>
      </c>
      <c r="F42" s="35" t="s">
        <v>100</v>
      </c>
      <c r="G42" s="31">
        <v>2</v>
      </c>
      <c r="H42" s="14" t="str">
        <f>C42</f>
        <v>吴美青</v>
      </c>
      <c r="I42" s="16" t="s">
        <v>20</v>
      </c>
      <c r="J42" s="16">
        <f>E42</f>
        <v>45</v>
      </c>
      <c r="K42" s="21" t="s">
        <v>101</v>
      </c>
      <c r="L42" s="41">
        <v>0</v>
      </c>
      <c r="M42" s="31">
        <v>10800</v>
      </c>
      <c r="N42" s="31">
        <v>0</v>
      </c>
    </row>
    <row r="43" spans="1:14" s="3" customFormat="1" ht="21" customHeight="1">
      <c r="A43" s="31"/>
      <c r="B43" s="31"/>
      <c r="C43" s="31"/>
      <c r="D43" s="35"/>
      <c r="E43" s="35"/>
      <c r="F43" s="35"/>
      <c r="G43" s="31"/>
      <c r="H43" s="14" t="s">
        <v>102</v>
      </c>
      <c r="I43" s="16" t="s">
        <v>26</v>
      </c>
      <c r="J43" s="16">
        <f>2022-2008</f>
        <v>14</v>
      </c>
      <c r="K43" s="23" t="s">
        <v>103</v>
      </c>
      <c r="L43" s="41"/>
      <c r="M43" s="31"/>
      <c r="N43" s="31"/>
    </row>
    <row r="44" spans="1:14" s="3" customFormat="1" ht="21" customHeight="1">
      <c r="A44" s="28">
        <v>13</v>
      </c>
      <c r="B44" s="28" t="s">
        <v>16</v>
      </c>
      <c r="C44" s="28" t="s">
        <v>104</v>
      </c>
      <c r="D44" s="32" t="s">
        <v>56</v>
      </c>
      <c r="E44" s="32">
        <v>34</v>
      </c>
      <c r="F44" s="32" t="s">
        <v>19</v>
      </c>
      <c r="G44" s="28">
        <v>4</v>
      </c>
      <c r="H44" s="10" t="str">
        <f>C44</f>
        <v>梁定伯</v>
      </c>
      <c r="I44" s="8" t="s">
        <v>20</v>
      </c>
      <c r="J44" s="7">
        <f>E44</f>
        <v>34</v>
      </c>
      <c r="K44" s="18" t="s">
        <v>105</v>
      </c>
      <c r="L44" s="36">
        <v>0</v>
      </c>
      <c r="M44" s="28">
        <v>16500</v>
      </c>
      <c r="N44" s="28">
        <v>2.375</v>
      </c>
    </row>
    <row r="45" spans="1:14" s="3" customFormat="1" ht="21" customHeight="1">
      <c r="A45" s="28"/>
      <c r="B45" s="28"/>
      <c r="C45" s="28"/>
      <c r="D45" s="32"/>
      <c r="E45" s="32"/>
      <c r="F45" s="32"/>
      <c r="G45" s="28"/>
      <c r="H45" s="11" t="s">
        <v>106</v>
      </c>
      <c r="I45" s="8" t="s">
        <v>23</v>
      </c>
      <c r="J45" s="7">
        <f>2022-1984</f>
        <v>38</v>
      </c>
      <c r="K45" s="20" t="s">
        <v>107</v>
      </c>
      <c r="L45" s="36"/>
      <c r="M45" s="28"/>
      <c r="N45" s="28"/>
    </row>
    <row r="46" spans="1:14" s="3" customFormat="1" ht="21" customHeight="1">
      <c r="A46" s="28"/>
      <c r="B46" s="28"/>
      <c r="C46" s="28"/>
      <c r="D46" s="32"/>
      <c r="E46" s="32"/>
      <c r="F46" s="32"/>
      <c r="G46" s="28"/>
      <c r="H46" s="10" t="s">
        <v>108</v>
      </c>
      <c r="I46" s="8" t="s">
        <v>26</v>
      </c>
      <c r="J46" s="7">
        <f>2022-2011</f>
        <v>11</v>
      </c>
      <c r="K46" s="20" t="s">
        <v>109</v>
      </c>
      <c r="L46" s="36"/>
      <c r="M46" s="28"/>
      <c r="N46" s="28"/>
    </row>
    <row r="47" spans="1:14" s="3" customFormat="1" ht="21" customHeight="1">
      <c r="A47" s="28"/>
      <c r="B47" s="28"/>
      <c r="C47" s="28"/>
      <c r="D47" s="32"/>
      <c r="E47" s="32"/>
      <c r="F47" s="32"/>
      <c r="G47" s="28"/>
      <c r="H47" s="10" t="s">
        <v>110</v>
      </c>
      <c r="I47" s="8" t="s">
        <v>26</v>
      </c>
      <c r="J47" s="7">
        <f>2022-2014</f>
        <v>8</v>
      </c>
      <c r="K47" s="20" t="s">
        <v>111</v>
      </c>
      <c r="L47" s="36"/>
      <c r="M47" s="28"/>
      <c r="N47" s="28"/>
    </row>
    <row r="48" spans="1:14" s="3" customFormat="1" ht="21" customHeight="1">
      <c r="A48" s="12">
        <v>14</v>
      </c>
      <c r="B48" s="12" t="s">
        <v>16</v>
      </c>
      <c r="C48" s="12" t="s">
        <v>112</v>
      </c>
      <c r="D48" s="13" t="s">
        <v>56</v>
      </c>
      <c r="E48" s="13">
        <v>52</v>
      </c>
      <c r="F48" s="13" t="s">
        <v>100</v>
      </c>
      <c r="G48" s="12">
        <v>1</v>
      </c>
      <c r="H48" s="14" t="str">
        <f>C48</f>
        <v>蔡则副</v>
      </c>
      <c r="I48" s="16" t="s">
        <v>20</v>
      </c>
      <c r="J48" s="16">
        <f>E48</f>
        <v>52</v>
      </c>
      <c r="K48" s="23" t="s">
        <v>113</v>
      </c>
      <c r="L48" s="22">
        <v>0</v>
      </c>
      <c r="M48" s="12">
        <v>26000</v>
      </c>
      <c r="N48" s="12">
        <v>9.1</v>
      </c>
    </row>
    <row r="49" spans="1:14" s="3" customFormat="1" ht="21" customHeight="1">
      <c r="A49" s="28">
        <v>15</v>
      </c>
      <c r="B49" s="28" t="s">
        <v>16</v>
      </c>
      <c r="C49" s="28" t="s">
        <v>114</v>
      </c>
      <c r="D49" s="32" t="s">
        <v>56</v>
      </c>
      <c r="E49" s="32">
        <v>51</v>
      </c>
      <c r="F49" s="32" t="s">
        <v>115</v>
      </c>
      <c r="G49" s="28">
        <v>4</v>
      </c>
      <c r="H49" s="10" t="str">
        <f>C49</f>
        <v>郭志海</v>
      </c>
      <c r="I49" s="8" t="s">
        <v>20</v>
      </c>
      <c r="J49" s="7">
        <f>E49</f>
        <v>51</v>
      </c>
      <c r="K49" s="18" t="s">
        <v>116</v>
      </c>
      <c r="L49" s="36">
        <v>0</v>
      </c>
      <c r="M49" s="28">
        <v>8500</v>
      </c>
      <c r="N49" s="28">
        <v>0</v>
      </c>
    </row>
    <row r="50" spans="1:14" s="3" customFormat="1" ht="21" customHeight="1">
      <c r="A50" s="28"/>
      <c r="B50" s="28"/>
      <c r="C50" s="28"/>
      <c r="D50" s="32"/>
      <c r="E50" s="32"/>
      <c r="F50" s="32"/>
      <c r="G50" s="28"/>
      <c r="H50" s="11" t="s">
        <v>117</v>
      </c>
      <c r="I50" s="8" t="s">
        <v>23</v>
      </c>
      <c r="J50" s="7">
        <f>2022-1979</f>
        <v>43</v>
      </c>
      <c r="K50" s="20" t="s">
        <v>118</v>
      </c>
      <c r="L50" s="36"/>
      <c r="M50" s="28"/>
      <c r="N50" s="28"/>
    </row>
    <row r="51" spans="1:14" s="3" customFormat="1" ht="21" customHeight="1">
      <c r="A51" s="28"/>
      <c r="B51" s="28"/>
      <c r="C51" s="28"/>
      <c r="D51" s="32"/>
      <c r="E51" s="32"/>
      <c r="F51" s="32"/>
      <c r="G51" s="28"/>
      <c r="H51" s="11" t="s">
        <v>119</v>
      </c>
      <c r="I51" s="8" t="s">
        <v>26</v>
      </c>
      <c r="J51" s="7">
        <f>2022-2002</f>
        <v>20</v>
      </c>
      <c r="K51" s="20" t="s">
        <v>120</v>
      </c>
      <c r="L51" s="36"/>
      <c r="M51" s="28"/>
      <c r="N51" s="28"/>
    </row>
    <row r="52" spans="1:14" s="3" customFormat="1" ht="21" customHeight="1">
      <c r="A52" s="28"/>
      <c r="B52" s="28"/>
      <c r="C52" s="28"/>
      <c r="D52" s="32"/>
      <c r="E52" s="32"/>
      <c r="F52" s="32"/>
      <c r="G52" s="28"/>
      <c r="H52" s="11" t="s">
        <v>121</v>
      </c>
      <c r="I52" s="8" t="s">
        <v>26</v>
      </c>
      <c r="J52" s="7">
        <f>2022-2021</f>
        <v>1</v>
      </c>
      <c r="K52" s="20" t="s">
        <v>122</v>
      </c>
      <c r="L52" s="36"/>
      <c r="M52" s="28"/>
      <c r="N52" s="28"/>
    </row>
    <row r="53" spans="1:14" s="3" customFormat="1" ht="21" customHeight="1">
      <c r="A53" s="31">
        <v>16</v>
      </c>
      <c r="B53" s="31" t="s">
        <v>16</v>
      </c>
      <c r="C53" s="31" t="s">
        <v>123</v>
      </c>
      <c r="D53" s="35" t="s">
        <v>18</v>
      </c>
      <c r="E53" s="35">
        <v>51</v>
      </c>
      <c r="F53" s="35" t="s">
        <v>19</v>
      </c>
      <c r="G53" s="31">
        <v>3</v>
      </c>
      <c r="H53" s="14" t="str">
        <f>C53</f>
        <v>郑海兰</v>
      </c>
      <c r="I53" s="16" t="s">
        <v>20</v>
      </c>
      <c r="J53" s="16">
        <f>E53</f>
        <v>51</v>
      </c>
      <c r="K53" s="21" t="s">
        <v>124</v>
      </c>
      <c r="L53" s="41">
        <v>0</v>
      </c>
      <c r="M53" s="31">
        <v>12477.74</v>
      </c>
      <c r="N53" s="31">
        <v>0</v>
      </c>
    </row>
    <row r="54" spans="1:14" s="3" customFormat="1" ht="21" customHeight="1">
      <c r="A54" s="31"/>
      <c r="B54" s="31"/>
      <c r="C54" s="31"/>
      <c r="D54" s="35"/>
      <c r="E54" s="35"/>
      <c r="F54" s="35"/>
      <c r="G54" s="31"/>
      <c r="H54" s="14" t="s">
        <v>125</v>
      </c>
      <c r="I54" s="16" t="s">
        <v>23</v>
      </c>
      <c r="J54" s="16">
        <f>2022-1968</f>
        <v>54</v>
      </c>
      <c r="K54" s="23" t="s">
        <v>126</v>
      </c>
      <c r="L54" s="41"/>
      <c r="M54" s="31"/>
      <c r="N54" s="31"/>
    </row>
    <row r="55" spans="1:14" s="3" customFormat="1" ht="21" customHeight="1">
      <c r="A55" s="31"/>
      <c r="B55" s="31"/>
      <c r="C55" s="31"/>
      <c r="D55" s="35"/>
      <c r="E55" s="35"/>
      <c r="F55" s="35"/>
      <c r="G55" s="31"/>
      <c r="H55" s="14" t="s">
        <v>125</v>
      </c>
      <c r="I55" s="16" t="s">
        <v>26</v>
      </c>
      <c r="J55" s="16">
        <f>2022-2004</f>
        <v>18</v>
      </c>
      <c r="K55" s="23" t="s">
        <v>127</v>
      </c>
      <c r="L55" s="41"/>
      <c r="M55" s="31"/>
      <c r="N55" s="31"/>
    </row>
    <row r="56" spans="1:14" s="3" customFormat="1" ht="21" customHeight="1">
      <c r="A56" s="28">
        <v>17</v>
      </c>
      <c r="B56" s="28" t="s">
        <v>16</v>
      </c>
      <c r="C56" s="28" t="s">
        <v>128</v>
      </c>
      <c r="D56" s="32" t="s">
        <v>18</v>
      </c>
      <c r="E56" s="32">
        <v>34</v>
      </c>
      <c r="F56" s="32" t="s">
        <v>19</v>
      </c>
      <c r="G56" s="28">
        <v>4</v>
      </c>
      <c r="H56" s="10" t="str">
        <f>C56</f>
        <v>王月兰</v>
      </c>
      <c r="I56" s="8" t="s">
        <v>20</v>
      </c>
      <c r="J56" s="7">
        <f>E56</f>
        <v>34</v>
      </c>
      <c r="K56" s="18" t="s">
        <v>129</v>
      </c>
      <c r="L56" s="36">
        <v>0</v>
      </c>
      <c r="M56" s="28">
        <v>16574</v>
      </c>
      <c r="N56" s="28">
        <v>0.85</v>
      </c>
    </row>
    <row r="57" spans="1:14" s="3" customFormat="1" ht="21" customHeight="1">
      <c r="A57" s="28"/>
      <c r="B57" s="28"/>
      <c r="C57" s="28"/>
      <c r="D57" s="32"/>
      <c r="E57" s="32"/>
      <c r="F57" s="32"/>
      <c r="G57" s="28"/>
      <c r="H57" s="10" t="s">
        <v>130</v>
      </c>
      <c r="I57" s="8" t="s">
        <v>23</v>
      </c>
      <c r="J57" s="7">
        <f>2022-1982</f>
        <v>40</v>
      </c>
      <c r="K57" s="20" t="s">
        <v>131</v>
      </c>
      <c r="L57" s="36"/>
      <c r="M57" s="28"/>
      <c r="N57" s="28"/>
    </row>
    <row r="58" spans="1:14" s="3" customFormat="1" ht="21" customHeight="1">
      <c r="A58" s="28"/>
      <c r="B58" s="28"/>
      <c r="C58" s="28"/>
      <c r="D58" s="32"/>
      <c r="E58" s="32"/>
      <c r="F58" s="32"/>
      <c r="G58" s="28"/>
      <c r="H58" s="10" t="s">
        <v>132</v>
      </c>
      <c r="I58" s="8" t="s">
        <v>26</v>
      </c>
      <c r="J58" s="7">
        <f>2022-2001</f>
        <v>21</v>
      </c>
      <c r="K58" s="20" t="s">
        <v>133</v>
      </c>
      <c r="L58" s="36"/>
      <c r="M58" s="28"/>
      <c r="N58" s="28"/>
    </row>
    <row r="59" spans="1:14" s="3" customFormat="1" ht="21" customHeight="1">
      <c r="A59" s="31">
        <v>18</v>
      </c>
      <c r="B59" s="31" t="s">
        <v>16</v>
      </c>
      <c r="C59" s="31" t="s">
        <v>134</v>
      </c>
      <c r="D59" s="35" t="s">
        <v>56</v>
      </c>
      <c r="E59" s="35">
        <v>33</v>
      </c>
      <c r="F59" s="35" t="s">
        <v>19</v>
      </c>
      <c r="G59" s="31">
        <v>5</v>
      </c>
      <c r="H59" s="14" t="str">
        <f>C59</f>
        <v>苻引娥</v>
      </c>
      <c r="I59" s="16" t="s">
        <v>20</v>
      </c>
      <c r="J59" s="16">
        <f>E59</f>
        <v>33</v>
      </c>
      <c r="K59" s="21" t="s">
        <v>135</v>
      </c>
      <c r="L59" s="41">
        <v>0</v>
      </c>
      <c r="M59" s="31">
        <v>12000</v>
      </c>
      <c r="N59" s="31">
        <v>1</v>
      </c>
    </row>
    <row r="60" spans="1:14" s="3" customFormat="1" ht="21" customHeight="1">
      <c r="A60" s="31"/>
      <c r="B60" s="31"/>
      <c r="C60" s="31"/>
      <c r="D60" s="35"/>
      <c r="E60" s="35"/>
      <c r="F60" s="35"/>
      <c r="G60" s="31"/>
      <c r="H60" s="14" t="s">
        <v>136</v>
      </c>
      <c r="I60" s="16" t="s">
        <v>23</v>
      </c>
      <c r="J60" s="16">
        <f>2022-1987</f>
        <v>35</v>
      </c>
      <c r="K60" s="23" t="s">
        <v>137</v>
      </c>
      <c r="L60" s="41"/>
      <c r="M60" s="31"/>
      <c r="N60" s="31"/>
    </row>
    <row r="61" spans="1:14" s="3" customFormat="1" ht="21" customHeight="1">
      <c r="A61" s="31"/>
      <c r="B61" s="31"/>
      <c r="C61" s="31"/>
      <c r="D61" s="35"/>
      <c r="E61" s="35"/>
      <c r="F61" s="35"/>
      <c r="G61" s="31"/>
      <c r="H61" s="14" t="s">
        <v>138</v>
      </c>
      <c r="I61" s="16" t="s">
        <v>26</v>
      </c>
      <c r="J61" s="16">
        <f>2022-2012</f>
        <v>10</v>
      </c>
      <c r="K61" s="23" t="s">
        <v>139</v>
      </c>
      <c r="L61" s="41"/>
      <c r="M61" s="31"/>
      <c r="N61" s="31"/>
    </row>
    <row r="62" spans="1:14" s="3" customFormat="1" ht="21" customHeight="1">
      <c r="A62" s="31"/>
      <c r="B62" s="31"/>
      <c r="C62" s="31"/>
      <c r="D62" s="35"/>
      <c r="E62" s="35"/>
      <c r="F62" s="35"/>
      <c r="G62" s="31"/>
      <c r="H62" s="14" t="s">
        <v>140</v>
      </c>
      <c r="I62" s="16" t="s">
        <v>26</v>
      </c>
      <c r="J62" s="16">
        <f>2022-2015</f>
        <v>7</v>
      </c>
      <c r="K62" s="23" t="s">
        <v>141</v>
      </c>
      <c r="L62" s="41"/>
      <c r="M62" s="31"/>
      <c r="N62" s="31"/>
    </row>
    <row r="63" spans="1:14" s="3" customFormat="1" ht="21" customHeight="1">
      <c r="A63" s="31"/>
      <c r="B63" s="31"/>
      <c r="C63" s="31"/>
      <c r="D63" s="35"/>
      <c r="E63" s="35"/>
      <c r="F63" s="35"/>
      <c r="G63" s="31"/>
      <c r="H63" s="14" t="s">
        <v>142</v>
      </c>
      <c r="I63" s="16" t="s">
        <v>26</v>
      </c>
      <c r="J63" s="16">
        <f>2022-2020</f>
        <v>2</v>
      </c>
      <c r="K63" s="23" t="s">
        <v>143</v>
      </c>
      <c r="L63" s="41"/>
      <c r="M63" s="31"/>
      <c r="N63" s="31"/>
    </row>
    <row r="64" spans="1:14" s="3" customFormat="1" ht="21" customHeight="1">
      <c r="A64" s="28">
        <v>19</v>
      </c>
      <c r="B64" s="28" t="s">
        <v>16</v>
      </c>
      <c r="C64" s="28" t="s">
        <v>144</v>
      </c>
      <c r="D64" s="32" t="s">
        <v>56</v>
      </c>
      <c r="E64" s="32">
        <v>48</v>
      </c>
      <c r="F64" s="32" t="s">
        <v>19</v>
      </c>
      <c r="G64" s="28">
        <v>3</v>
      </c>
      <c r="H64" s="10" t="str">
        <f>C64</f>
        <v>陈圣吉</v>
      </c>
      <c r="I64" s="8" t="s">
        <v>20</v>
      </c>
      <c r="J64" s="7">
        <f>E64</f>
        <v>48</v>
      </c>
      <c r="K64" s="18" t="s">
        <v>145</v>
      </c>
      <c r="L64" s="36">
        <v>0</v>
      </c>
      <c r="M64" s="28">
        <v>20853</v>
      </c>
      <c r="N64" s="28">
        <v>0</v>
      </c>
    </row>
    <row r="65" spans="1:14" s="3" customFormat="1" ht="21" customHeight="1">
      <c r="A65" s="28"/>
      <c r="B65" s="28"/>
      <c r="C65" s="28"/>
      <c r="D65" s="32"/>
      <c r="E65" s="32"/>
      <c r="F65" s="32"/>
      <c r="G65" s="28"/>
      <c r="H65" s="10" t="s">
        <v>146</v>
      </c>
      <c r="I65" s="16" t="s">
        <v>23</v>
      </c>
      <c r="J65" s="7">
        <f>2022-1979</f>
        <v>43</v>
      </c>
      <c r="K65" s="20" t="s">
        <v>147</v>
      </c>
      <c r="L65" s="36"/>
      <c r="M65" s="28"/>
      <c r="N65" s="28"/>
    </row>
    <row r="66" spans="1:14" s="3" customFormat="1" ht="21" customHeight="1">
      <c r="A66" s="28"/>
      <c r="B66" s="28"/>
      <c r="C66" s="28"/>
      <c r="D66" s="32"/>
      <c r="E66" s="32"/>
      <c r="F66" s="32"/>
      <c r="G66" s="28"/>
      <c r="H66" s="10" t="s">
        <v>148</v>
      </c>
      <c r="I66" s="8" t="s">
        <v>26</v>
      </c>
      <c r="J66" s="7">
        <f>2022-2007</f>
        <v>15</v>
      </c>
      <c r="K66" s="20" t="s">
        <v>149</v>
      </c>
      <c r="L66" s="36"/>
      <c r="M66" s="28"/>
      <c r="N66" s="28"/>
    </row>
    <row r="67" spans="1:14" s="3" customFormat="1" ht="21" customHeight="1">
      <c r="A67" s="28"/>
      <c r="B67" s="28"/>
      <c r="C67" s="28"/>
      <c r="D67" s="32"/>
      <c r="E67" s="32"/>
      <c r="F67" s="32"/>
      <c r="G67" s="28"/>
      <c r="H67" s="10" t="s">
        <v>150</v>
      </c>
      <c r="I67" s="8" t="s">
        <v>26</v>
      </c>
      <c r="J67" s="7">
        <f>2022-2009</f>
        <v>13</v>
      </c>
      <c r="K67" s="20" t="s">
        <v>151</v>
      </c>
      <c r="L67" s="36"/>
      <c r="M67" s="28"/>
      <c r="N67" s="28"/>
    </row>
    <row r="68" spans="1:14" s="3" customFormat="1" ht="21" customHeight="1">
      <c r="A68" s="31">
        <v>20</v>
      </c>
      <c r="B68" s="31" t="s">
        <v>16</v>
      </c>
      <c r="C68" s="31" t="s">
        <v>152</v>
      </c>
      <c r="D68" s="35" t="s">
        <v>56</v>
      </c>
      <c r="E68" s="35">
        <v>29</v>
      </c>
      <c r="F68" s="35" t="s">
        <v>19</v>
      </c>
      <c r="G68" s="31">
        <v>3</v>
      </c>
      <c r="H68" s="14" t="str">
        <f>C68</f>
        <v>黄在荣</v>
      </c>
      <c r="I68" s="16" t="s">
        <v>20</v>
      </c>
      <c r="J68" s="16">
        <f>E68</f>
        <v>29</v>
      </c>
      <c r="K68" s="21" t="s">
        <v>153</v>
      </c>
      <c r="L68" s="41">
        <v>0</v>
      </c>
      <c r="M68" s="31">
        <v>22000</v>
      </c>
      <c r="N68" s="31">
        <v>0.6</v>
      </c>
    </row>
    <row r="69" spans="1:14" s="3" customFormat="1" ht="21" customHeight="1">
      <c r="A69" s="31"/>
      <c r="B69" s="31"/>
      <c r="C69" s="31"/>
      <c r="D69" s="35"/>
      <c r="E69" s="35"/>
      <c r="F69" s="35"/>
      <c r="G69" s="31"/>
      <c r="H69" s="14" t="s">
        <v>154</v>
      </c>
      <c r="I69" s="16" t="s">
        <v>23</v>
      </c>
      <c r="J69" s="16">
        <f>2022-1993</f>
        <v>29</v>
      </c>
      <c r="K69" s="23" t="s">
        <v>155</v>
      </c>
      <c r="L69" s="41"/>
      <c r="M69" s="31"/>
      <c r="N69" s="31"/>
    </row>
    <row r="70" spans="1:14" s="3" customFormat="1" ht="21" customHeight="1">
      <c r="A70" s="31"/>
      <c r="B70" s="31"/>
      <c r="C70" s="31"/>
      <c r="D70" s="35"/>
      <c r="E70" s="35"/>
      <c r="F70" s="35"/>
      <c r="G70" s="31"/>
      <c r="H70" s="14" t="s">
        <v>156</v>
      </c>
      <c r="I70" s="16" t="s">
        <v>26</v>
      </c>
      <c r="J70" s="16">
        <f>2022-2009</f>
        <v>13</v>
      </c>
      <c r="K70" s="23" t="s">
        <v>157</v>
      </c>
      <c r="L70" s="41"/>
      <c r="M70" s="31"/>
      <c r="N70" s="31"/>
    </row>
    <row r="71" spans="1:14" s="3" customFormat="1" ht="21" customHeight="1">
      <c r="A71" s="28">
        <v>21</v>
      </c>
      <c r="B71" s="28" t="s">
        <v>16</v>
      </c>
      <c r="C71" s="28" t="s">
        <v>158</v>
      </c>
      <c r="D71" s="32" t="s">
        <v>18</v>
      </c>
      <c r="E71" s="32">
        <v>38</v>
      </c>
      <c r="F71" s="32" t="s">
        <v>19</v>
      </c>
      <c r="G71" s="28">
        <v>4</v>
      </c>
      <c r="H71" s="10" t="str">
        <f>C71</f>
        <v>李云</v>
      </c>
      <c r="I71" s="8" t="s">
        <v>20</v>
      </c>
      <c r="J71" s="7">
        <f>E71</f>
        <v>38</v>
      </c>
      <c r="K71" s="18" t="s">
        <v>159</v>
      </c>
      <c r="L71" s="36">
        <v>0</v>
      </c>
      <c r="M71" s="28">
        <v>15390</v>
      </c>
      <c r="N71" s="28">
        <v>0.1</v>
      </c>
    </row>
    <row r="72" spans="1:14" s="3" customFormat="1" ht="21" customHeight="1">
      <c r="A72" s="28"/>
      <c r="B72" s="28"/>
      <c r="C72" s="28"/>
      <c r="D72" s="32"/>
      <c r="E72" s="32"/>
      <c r="F72" s="32"/>
      <c r="G72" s="28"/>
      <c r="H72" s="10" t="s">
        <v>160</v>
      </c>
      <c r="I72" s="10" t="s">
        <v>23</v>
      </c>
      <c r="J72" s="7">
        <f>2022-1985</f>
        <v>37</v>
      </c>
      <c r="K72" s="20" t="s">
        <v>161</v>
      </c>
      <c r="L72" s="36"/>
      <c r="M72" s="28"/>
      <c r="N72" s="28"/>
    </row>
    <row r="73" spans="1:14" s="3" customFormat="1" ht="21" customHeight="1">
      <c r="A73" s="28"/>
      <c r="B73" s="28"/>
      <c r="C73" s="28"/>
      <c r="D73" s="32"/>
      <c r="E73" s="32"/>
      <c r="F73" s="32"/>
      <c r="G73" s="28"/>
      <c r="H73" s="10" t="s">
        <v>162</v>
      </c>
      <c r="I73" s="8" t="s">
        <v>26</v>
      </c>
      <c r="J73" s="7">
        <f>2022-2010</f>
        <v>12</v>
      </c>
      <c r="K73" s="20" t="s">
        <v>163</v>
      </c>
      <c r="L73" s="36"/>
      <c r="M73" s="28"/>
      <c r="N73" s="28"/>
    </row>
    <row r="74" spans="1:14" s="3" customFormat="1" ht="21" customHeight="1">
      <c r="A74" s="28"/>
      <c r="B74" s="28"/>
      <c r="C74" s="28"/>
      <c r="D74" s="32"/>
      <c r="E74" s="32"/>
      <c r="F74" s="32"/>
      <c r="G74" s="28"/>
      <c r="H74" s="10" t="s">
        <v>164</v>
      </c>
      <c r="I74" s="8" t="s">
        <v>26</v>
      </c>
      <c r="J74" s="7">
        <f>2022-2012</f>
        <v>10</v>
      </c>
      <c r="K74" s="20" t="s">
        <v>163</v>
      </c>
      <c r="L74" s="36"/>
      <c r="M74" s="28"/>
      <c r="N74" s="28"/>
    </row>
    <row r="75" spans="1:14" s="3" customFormat="1" ht="21" customHeight="1">
      <c r="A75" s="31">
        <v>22</v>
      </c>
      <c r="B75" s="31" t="s">
        <v>16</v>
      </c>
      <c r="C75" s="31" t="s">
        <v>152</v>
      </c>
      <c r="D75" s="35" t="s">
        <v>56</v>
      </c>
      <c r="E75" s="35">
        <v>29</v>
      </c>
      <c r="F75" s="35" t="s">
        <v>19</v>
      </c>
      <c r="G75" s="31">
        <v>3</v>
      </c>
      <c r="H75" s="14" t="str">
        <f>C75</f>
        <v>黄在荣</v>
      </c>
      <c r="I75" s="16" t="s">
        <v>20</v>
      </c>
      <c r="J75" s="16">
        <f>E75</f>
        <v>29</v>
      </c>
      <c r="K75" s="21" t="s">
        <v>153</v>
      </c>
      <c r="L75" s="41">
        <v>0</v>
      </c>
      <c r="M75" s="31">
        <v>22000</v>
      </c>
      <c r="N75" s="31">
        <v>0.6</v>
      </c>
    </row>
    <row r="76" spans="1:14" s="3" customFormat="1" ht="21" customHeight="1">
      <c r="A76" s="31"/>
      <c r="B76" s="31"/>
      <c r="C76" s="31"/>
      <c r="D76" s="35"/>
      <c r="E76" s="35"/>
      <c r="F76" s="35"/>
      <c r="G76" s="31"/>
      <c r="H76" s="14" t="s">
        <v>154</v>
      </c>
      <c r="I76" s="16" t="s">
        <v>23</v>
      </c>
      <c r="J76" s="16">
        <f>2022-1993</f>
        <v>29</v>
      </c>
      <c r="K76" s="23" t="s">
        <v>155</v>
      </c>
      <c r="L76" s="41"/>
      <c r="M76" s="31"/>
      <c r="N76" s="31"/>
    </row>
    <row r="77" spans="1:14" s="3" customFormat="1" ht="21" customHeight="1">
      <c r="A77" s="31"/>
      <c r="B77" s="31"/>
      <c r="C77" s="31"/>
      <c r="D77" s="35"/>
      <c r="E77" s="35"/>
      <c r="F77" s="35"/>
      <c r="G77" s="31"/>
      <c r="H77" s="14" t="s">
        <v>156</v>
      </c>
      <c r="I77" s="16" t="s">
        <v>26</v>
      </c>
      <c r="J77" s="16">
        <f>2022-2009</f>
        <v>13</v>
      </c>
      <c r="K77" s="23" t="s">
        <v>157</v>
      </c>
      <c r="L77" s="41"/>
      <c r="M77" s="31"/>
      <c r="N77" s="31"/>
    </row>
    <row r="78" spans="1:14" s="3" customFormat="1" ht="21" customHeight="1">
      <c r="A78" s="28">
        <v>23</v>
      </c>
      <c r="B78" s="28" t="s">
        <v>16</v>
      </c>
      <c r="C78" s="28" t="s">
        <v>165</v>
      </c>
      <c r="D78" s="32" t="s">
        <v>18</v>
      </c>
      <c r="E78" s="32">
        <v>38</v>
      </c>
      <c r="F78" s="32" t="s">
        <v>19</v>
      </c>
      <c r="G78" s="28">
        <v>5</v>
      </c>
      <c r="H78" s="10" t="str">
        <f>C78</f>
        <v>邓召丽</v>
      </c>
      <c r="I78" s="8" t="s">
        <v>20</v>
      </c>
      <c r="J78" s="7">
        <f>E78</f>
        <v>38</v>
      </c>
      <c r="K78" s="18" t="s">
        <v>166</v>
      </c>
      <c r="L78" s="36">
        <v>0</v>
      </c>
      <c r="M78" s="28">
        <v>10651</v>
      </c>
      <c r="N78" s="28">
        <v>0</v>
      </c>
    </row>
    <row r="79" spans="1:14" s="3" customFormat="1" ht="21" customHeight="1">
      <c r="A79" s="28"/>
      <c r="B79" s="28"/>
      <c r="C79" s="28"/>
      <c r="D79" s="32"/>
      <c r="E79" s="32"/>
      <c r="F79" s="32"/>
      <c r="G79" s="28"/>
      <c r="H79" s="10" t="s">
        <v>167</v>
      </c>
      <c r="I79" s="10" t="s">
        <v>23</v>
      </c>
      <c r="J79" s="7">
        <f>2022-1983</f>
        <v>39</v>
      </c>
      <c r="K79" s="20" t="s">
        <v>168</v>
      </c>
      <c r="L79" s="36"/>
      <c r="M79" s="28"/>
      <c r="N79" s="28"/>
    </row>
    <row r="80" spans="1:14" s="3" customFormat="1" ht="21" customHeight="1">
      <c r="A80" s="28"/>
      <c r="B80" s="28"/>
      <c r="C80" s="28"/>
      <c r="D80" s="32"/>
      <c r="E80" s="32"/>
      <c r="F80" s="32"/>
      <c r="G80" s="28"/>
      <c r="H80" s="10" t="s">
        <v>169</v>
      </c>
      <c r="I80" s="8" t="s">
        <v>26</v>
      </c>
      <c r="J80" s="7">
        <f>2022-2008</f>
        <v>14</v>
      </c>
      <c r="K80" s="20" t="s">
        <v>170</v>
      </c>
      <c r="L80" s="36"/>
      <c r="M80" s="28"/>
      <c r="N80" s="28"/>
    </row>
    <row r="81" spans="1:14" s="3" customFormat="1" ht="21" customHeight="1">
      <c r="A81" s="28"/>
      <c r="B81" s="28"/>
      <c r="C81" s="28"/>
      <c r="D81" s="32"/>
      <c r="E81" s="32"/>
      <c r="F81" s="32"/>
      <c r="G81" s="28"/>
      <c r="H81" s="10" t="s">
        <v>171</v>
      </c>
      <c r="I81" s="8" t="s">
        <v>26</v>
      </c>
      <c r="J81" s="7">
        <f>2022-2011</f>
        <v>11</v>
      </c>
      <c r="K81" s="20" t="s">
        <v>172</v>
      </c>
      <c r="L81" s="36"/>
      <c r="M81" s="28"/>
      <c r="N81" s="28"/>
    </row>
    <row r="82" spans="1:14" s="3" customFormat="1" ht="21" customHeight="1">
      <c r="A82" s="28"/>
      <c r="B82" s="28"/>
      <c r="C82" s="28"/>
      <c r="D82" s="32"/>
      <c r="E82" s="32"/>
      <c r="F82" s="32"/>
      <c r="G82" s="28"/>
      <c r="H82" s="10" t="s">
        <v>173</v>
      </c>
      <c r="I82" s="8" t="s">
        <v>26</v>
      </c>
      <c r="J82" s="7">
        <f>2022-2012</f>
        <v>10</v>
      </c>
      <c r="K82" s="20" t="s">
        <v>174</v>
      </c>
      <c r="L82" s="36"/>
      <c r="M82" s="28"/>
      <c r="N82" s="28"/>
    </row>
    <row r="83" spans="1:14" s="3" customFormat="1" ht="21" customHeight="1">
      <c r="A83" s="31">
        <v>24</v>
      </c>
      <c r="B83" s="31" t="s">
        <v>16</v>
      </c>
      <c r="C83" s="31" t="s">
        <v>175</v>
      </c>
      <c r="D83" s="35" t="s">
        <v>18</v>
      </c>
      <c r="E83" s="35">
        <v>36</v>
      </c>
      <c r="F83" s="35" t="s">
        <v>97</v>
      </c>
      <c r="G83" s="31">
        <v>2</v>
      </c>
      <c r="H83" s="14" t="str">
        <f>C83</f>
        <v>邢小玲</v>
      </c>
      <c r="I83" s="16" t="s">
        <v>20</v>
      </c>
      <c r="J83" s="16">
        <f>E83</f>
        <v>36</v>
      </c>
      <c r="K83" s="21" t="s">
        <v>176</v>
      </c>
      <c r="L83" s="41">
        <v>0</v>
      </c>
      <c r="M83" s="31">
        <v>19800</v>
      </c>
      <c r="N83" s="31">
        <v>0.5</v>
      </c>
    </row>
    <row r="84" spans="1:14" s="3" customFormat="1" ht="21" customHeight="1">
      <c r="A84" s="31"/>
      <c r="B84" s="31"/>
      <c r="C84" s="31"/>
      <c r="D84" s="35"/>
      <c r="E84" s="35"/>
      <c r="F84" s="35"/>
      <c r="G84" s="31"/>
      <c r="H84" s="14" t="s">
        <v>177</v>
      </c>
      <c r="I84" s="16" t="s">
        <v>26</v>
      </c>
      <c r="J84" s="16">
        <f>2022-2021</f>
        <v>1</v>
      </c>
      <c r="K84" s="23" t="s">
        <v>178</v>
      </c>
      <c r="L84" s="41"/>
      <c r="M84" s="31"/>
      <c r="N84" s="31"/>
    </row>
    <row r="85" spans="1:14" s="3" customFormat="1" ht="21" customHeight="1">
      <c r="A85" s="28">
        <v>25</v>
      </c>
      <c r="B85" s="28" t="s">
        <v>16</v>
      </c>
      <c r="C85" s="28" t="s">
        <v>179</v>
      </c>
      <c r="D85" s="32" t="s">
        <v>18</v>
      </c>
      <c r="E85" s="32">
        <v>34</v>
      </c>
      <c r="F85" s="32" t="s">
        <v>19</v>
      </c>
      <c r="G85" s="28">
        <v>4</v>
      </c>
      <c r="H85" s="10" t="str">
        <f>C85</f>
        <v>符吉兰</v>
      </c>
      <c r="I85" s="8" t="s">
        <v>20</v>
      </c>
      <c r="J85" s="7">
        <f>E85</f>
        <v>34</v>
      </c>
      <c r="K85" s="18" t="s">
        <v>180</v>
      </c>
      <c r="L85" s="36">
        <v>0</v>
      </c>
      <c r="M85" s="28">
        <v>21900</v>
      </c>
      <c r="N85" s="28">
        <v>3.5</v>
      </c>
    </row>
    <row r="86" spans="1:14" s="3" customFormat="1" ht="21" customHeight="1">
      <c r="A86" s="28"/>
      <c r="B86" s="28"/>
      <c r="C86" s="28"/>
      <c r="D86" s="32"/>
      <c r="E86" s="32"/>
      <c r="F86" s="32"/>
      <c r="G86" s="28"/>
      <c r="H86" s="10" t="s">
        <v>181</v>
      </c>
      <c r="I86" s="10" t="s">
        <v>23</v>
      </c>
      <c r="J86" s="7">
        <f>2022-1992</f>
        <v>30</v>
      </c>
      <c r="K86" s="20" t="s">
        <v>182</v>
      </c>
      <c r="L86" s="36"/>
      <c r="M86" s="28"/>
      <c r="N86" s="28"/>
    </row>
    <row r="87" spans="1:14" s="3" customFormat="1" ht="21" customHeight="1">
      <c r="A87" s="28"/>
      <c r="B87" s="28"/>
      <c r="C87" s="28"/>
      <c r="D87" s="32"/>
      <c r="E87" s="32"/>
      <c r="F87" s="32"/>
      <c r="G87" s="28"/>
      <c r="H87" s="10" t="s">
        <v>183</v>
      </c>
      <c r="I87" s="8" t="s">
        <v>26</v>
      </c>
      <c r="J87" s="7">
        <f>2022-2010</f>
        <v>12</v>
      </c>
      <c r="K87" s="20" t="s">
        <v>184</v>
      </c>
      <c r="L87" s="36"/>
      <c r="M87" s="28"/>
      <c r="N87" s="28"/>
    </row>
    <row r="88" spans="1:14" s="3" customFormat="1" ht="21" customHeight="1">
      <c r="A88" s="28"/>
      <c r="B88" s="28"/>
      <c r="C88" s="28"/>
      <c r="D88" s="32"/>
      <c r="E88" s="32"/>
      <c r="F88" s="32"/>
      <c r="G88" s="28"/>
      <c r="H88" s="10" t="s">
        <v>185</v>
      </c>
      <c r="I88" s="8" t="s">
        <v>26</v>
      </c>
      <c r="J88" s="7">
        <f>2022-2012</f>
        <v>10</v>
      </c>
      <c r="K88" s="20" t="s">
        <v>186</v>
      </c>
      <c r="L88" s="36"/>
      <c r="M88" s="28"/>
      <c r="N88" s="28"/>
    </row>
    <row r="89" spans="1:14" s="3" customFormat="1" ht="21" customHeight="1">
      <c r="A89" s="31">
        <v>26</v>
      </c>
      <c r="B89" s="31" t="s">
        <v>16</v>
      </c>
      <c r="C89" s="31" t="s">
        <v>187</v>
      </c>
      <c r="D89" s="35" t="s">
        <v>56</v>
      </c>
      <c r="E89" s="35">
        <v>42</v>
      </c>
      <c r="F89" s="35" t="s">
        <v>19</v>
      </c>
      <c r="G89" s="31">
        <v>3</v>
      </c>
      <c r="H89" s="14" t="str">
        <f>C89</f>
        <v>谭现胜</v>
      </c>
      <c r="I89" s="16" t="s">
        <v>20</v>
      </c>
      <c r="J89" s="16">
        <f>E89</f>
        <v>42</v>
      </c>
      <c r="K89" s="21" t="s">
        <v>153</v>
      </c>
      <c r="L89" s="41">
        <v>0</v>
      </c>
      <c r="M89" s="31">
        <v>11040</v>
      </c>
      <c r="N89" s="31">
        <v>3</v>
      </c>
    </row>
    <row r="90" spans="1:14" s="3" customFormat="1" ht="21" customHeight="1">
      <c r="A90" s="31"/>
      <c r="B90" s="31"/>
      <c r="C90" s="31"/>
      <c r="D90" s="35"/>
      <c r="E90" s="35"/>
      <c r="F90" s="35"/>
      <c r="G90" s="31"/>
      <c r="H90" s="14" t="s">
        <v>188</v>
      </c>
      <c r="I90" s="16" t="s">
        <v>23</v>
      </c>
      <c r="J90" s="16">
        <f>2022-1985</f>
        <v>37</v>
      </c>
      <c r="K90" s="23" t="s">
        <v>189</v>
      </c>
      <c r="L90" s="41"/>
      <c r="M90" s="31"/>
      <c r="N90" s="31"/>
    </row>
    <row r="91" spans="1:14" s="3" customFormat="1" ht="21" customHeight="1">
      <c r="A91" s="31"/>
      <c r="B91" s="31"/>
      <c r="C91" s="31"/>
      <c r="D91" s="35"/>
      <c r="E91" s="35"/>
      <c r="F91" s="35"/>
      <c r="G91" s="31"/>
      <c r="H91" s="14" t="s">
        <v>190</v>
      </c>
      <c r="I91" s="16" t="s">
        <v>26</v>
      </c>
      <c r="J91" s="16">
        <f>2022-2009</f>
        <v>13</v>
      </c>
      <c r="K91" s="23" t="s">
        <v>191</v>
      </c>
      <c r="L91" s="41"/>
      <c r="M91" s="31"/>
      <c r="N91" s="31"/>
    </row>
    <row r="92" spans="1:14" s="3" customFormat="1" ht="21" customHeight="1">
      <c r="A92" s="31"/>
      <c r="B92" s="31"/>
      <c r="C92" s="31"/>
      <c r="D92" s="35"/>
      <c r="E92" s="35"/>
      <c r="F92" s="35"/>
      <c r="G92" s="31"/>
      <c r="H92" s="14" t="s">
        <v>192</v>
      </c>
      <c r="I92" s="16" t="s">
        <v>26</v>
      </c>
      <c r="J92" s="16">
        <f>2022-2013</f>
        <v>9</v>
      </c>
      <c r="K92" s="23" t="s">
        <v>193</v>
      </c>
      <c r="L92" s="41"/>
      <c r="M92" s="31"/>
      <c r="N92" s="31"/>
    </row>
    <row r="93" spans="1:14" s="3" customFormat="1" ht="21" customHeight="1">
      <c r="A93" s="31"/>
      <c r="B93" s="31"/>
      <c r="C93" s="31"/>
      <c r="D93" s="35"/>
      <c r="E93" s="35"/>
      <c r="F93" s="35"/>
      <c r="G93" s="31"/>
      <c r="H93" s="14" t="s">
        <v>194</v>
      </c>
      <c r="I93" s="16" t="s">
        <v>26</v>
      </c>
      <c r="J93" s="16">
        <f>2022-2014</f>
        <v>8</v>
      </c>
      <c r="K93" s="23" t="s">
        <v>195</v>
      </c>
      <c r="L93" s="41"/>
      <c r="M93" s="31"/>
      <c r="N93" s="31"/>
    </row>
    <row r="94" spans="1:14" s="3" customFormat="1" ht="21" customHeight="1">
      <c r="A94" s="28">
        <v>27</v>
      </c>
      <c r="B94" s="28" t="s">
        <v>16</v>
      </c>
      <c r="C94" s="28" t="s">
        <v>196</v>
      </c>
      <c r="D94" s="32" t="s">
        <v>18</v>
      </c>
      <c r="E94" s="32">
        <v>46</v>
      </c>
      <c r="F94" s="32" t="s">
        <v>19</v>
      </c>
      <c r="G94" s="28">
        <v>4</v>
      </c>
      <c r="H94" s="10" t="str">
        <f>C94</f>
        <v>杨眉剑</v>
      </c>
      <c r="I94" s="8" t="s">
        <v>20</v>
      </c>
      <c r="J94" s="7">
        <f>E94</f>
        <v>46</v>
      </c>
      <c r="K94" s="18" t="s">
        <v>197</v>
      </c>
      <c r="L94" s="36">
        <v>0</v>
      </c>
      <c r="M94" s="28">
        <v>13766.9</v>
      </c>
      <c r="N94" s="28">
        <v>2.51</v>
      </c>
    </row>
    <row r="95" spans="1:14" s="3" customFormat="1" ht="21" customHeight="1">
      <c r="A95" s="28"/>
      <c r="B95" s="28"/>
      <c r="C95" s="28"/>
      <c r="D95" s="32"/>
      <c r="E95" s="32"/>
      <c r="F95" s="32"/>
      <c r="G95" s="28"/>
      <c r="H95" s="10" t="s">
        <v>198</v>
      </c>
      <c r="I95" s="10" t="s">
        <v>23</v>
      </c>
      <c r="J95" s="7">
        <f>2022-1981</f>
        <v>41</v>
      </c>
      <c r="K95" s="20" t="s">
        <v>199</v>
      </c>
      <c r="L95" s="36"/>
      <c r="M95" s="28"/>
      <c r="N95" s="28"/>
    </row>
    <row r="96" spans="1:14" s="3" customFormat="1" ht="21" customHeight="1">
      <c r="A96" s="28"/>
      <c r="B96" s="28"/>
      <c r="C96" s="28"/>
      <c r="D96" s="32"/>
      <c r="E96" s="32"/>
      <c r="F96" s="32"/>
      <c r="G96" s="28"/>
      <c r="H96" s="10" t="s">
        <v>200</v>
      </c>
      <c r="I96" s="8" t="s">
        <v>26</v>
      </c>
      <c r="J96" s="7">
        <f>2022-2006</f>
        <v>16</v>
      </c>
      <c r="K96" s="20" t="s">
        <v>201</v>
      </c>
      <c r="L96" s="36"/>
      <c r="M96" s="28"/>
      <c r="N96" s="28"/>
    </row>
    <row r="97" spans="1:14" s="3" customFormat="1" ht="21" customHeight="1">
      <c r="A97" s="28"/>
      <c r="B97" s="28"/>
      <c r="C97" s="28"/>
      <c r="D97" s="32"/>
      <c r="E97" s="32"/>
      <c r="F97" s="32"/>
      <c r="G97" s="28"/>
      <c r="H97" s="10" t="s">
        <v>202</v>
      </c>
      <c r="I97" s="8" t="s">
        <v>26</v>
      </c>
      <c r="J97" s="7">
        <f>2022-2011</f>
        <v>11</v>
      </c>
      <c r="K97" s="20" t="s">
        <v>203</v>
      </c>
      <c r="L97" s="36"/>
      <c r="M97" s="28"/>
      <c r="N97" s="28"/>
    </row>
    <row r="98" spans="1:14" s="3" customFormat="1" ht="21" customHeight="1">
      <c r="A98" s="31">
        <v>28</v>
      </c>
      <c r="B98" s="31" t="s">
        <v>16</v>
      </c>
      <c r="C98" s="31" t="s">
        <v>204</v>
      </c>
      <c r="D98" s="35" t="s">
        <v>18</v>
      </c>
      <c r="E98" s="35">
        <v>26</v>
      </c>
      <c r="F98" s="35" t="s">
        <v>19</v>
      </c>
      <c r="G98" s="31">
        <v>3</v>
      </c>
      <c r="H98" s="14" t="str">
        <f>C98</f>
        <v>陈小菲</v>
      </c>
      <c r="I98" s="16" t="s">
        <v>20</v>
      </c>
      <c r="J98" s="16">
        <f>E98</f>
        <v>26</v>
      </c>
      <c r="K98" s="21" t="s">
        <v>205</v>
      </c>
      <c r="L98" s="41">
        <v>0</v>
      </c>
      <c r="M98" s="31">
        <v>22400</v>
      </c>
      <c r="N98" s="31">
        <v>4.73</v>
      </c>
    </row>
    <row r="99" spans="1:14" s="3" customFormat="1" ht="21" customHeight="1">
      <c r="A99" s="31"/>
      <c r="B99" s="31"/>
      <c r="C99" s="31"/>
      <c r="D99" s="35"/>
      <c r="E99" s="35"/>
      <c r="F99" s="35"/>
      <c r="G99" s="31"/>
      <c r="H99" s="14" t="s">
        <v>206</v>
      </c>
      <c r="I99" s="16" t="s">
        <v>23</v>
      </c>
      <c r="J99" s="16">
        <f>2022-1994</f>
        <v>28</v>
      </c>
      <c r="K99" s="23" t="s">
        <v>207</v>
      </c>
      <c r="L99" s="41"/>
      <c r="M99" s="31"/>
      <c r="N99" s="31"/>
    </row>
    <row r="100" spans="1:14" s="3" customFormat="1" ht="21" customHeight="1">
      <c r="A100" s="31"/>
      <c r="B100" s="31"/>
      <c r="C100" s="31"/>
      <c r="D100" s="35"/>
      <c r="E100" s="35"/>
      <c r="F100" s="35"/>
      <c r="G100" s="31"/>
      <c r="H100" s="14" t="s">
        <v>208</v>
      </c>
      <c r="I100" s="16" t="s">
        <v>26</v>
      </c>
      <c r="J100" s="16">
        <f>2022-2020</f>
        <v>2</v>
      </c>
      <c r="K100" s="23" t="s">
        <v>174</v>
      </c>
      <c r="L100" s="41"/>
      <c r="M100" s="31"/>
      <c r="N100" s="31"/>
    </row>
    <row r="101" spans="1:14" s="3" customFormat="1" ht="21" customHeight="1">
      <c r="A101" s="28">
        <v>29</v>
      </c>
      <c r="B101" s="28" t="s">
        <v>16</v>
      </c>
      <c r="C101" s="28" t="s">
        <v>209</v>
      </c>
      <c r="D101" s="32" t="s">
        <v>56</v>
      </c>
      <c r="E101" s="32">
        <v>53</v>
      </c>
      <c r="F101" s="32" t="s">
        <v>19</v>
      </c>
      <c r="G101" s="28">
        <v>2</v>
      </c>
      <c r="H101" s="10" t="s">
        <v>209</v>
      </c>
      <c r="I101" s="8" t="s">
        <v>20</v>
      </c>
      <c r="J101" s="7">
        <f>E101</f>
        <v>53</v>
      </c>
      <c r="K101" s="18" t="s">
        <v>210</v>
      </c>
      <c r="L101" s="36">
        <v>0</v>
      </c>
      <c r="M101" s="28">
        <v>22200</v>
      </c>
      <c r="N101" s="28">
        <v>1.5</v>
      </c>
    </row>
    <row r="102" spans="1:14" s="3" customFormat="1" ht="21" customHeight="1">
      <c r="A102" s="28"/>
      <c r="B102" s="28"/>
      <c r="C102" s="28"/>
      <c r="D102" s="32"/>
      <c r="E102" s="32"/>
      <c r="F102" s="32"/>
      <c r="G102" s="28"/>
      <c r="H102" s="10" t="s">
        <v>211</v>
      </c>
      <c r="I102" s="10" t="s">
        <v>23</v>
      </c>
      <c r="J102" s="7">
        <f>2022-1971</f>
        <v>51</v>
      </c>
      <c r="K102" s="20" t="s">
        <v>212</v>
      </c>
      <c r="L102" s="36"/>
      <c r="M102" s="28"/>
      <c r="N102" s="28"/>
    </row>
    <row r="103" spans="1:14" s="3" customFormat="1" ht="21" customHeight="1">
      <c r="A103" s="31">
        <v>30</v>
      </c>
      <c r="B103" s="31" t="s">
        <v>16</v>
      </c>
      <c r="C103" s="31" t="s">
        <v>213</v>
      </c>
      <c r="D103" s="35" t="s">
        <v>18</v>
      </c>
      <c r="E103" s="35">
        <v>34</v>
      </c>
      <c r="F103" s="35" t="s">
        <v>19</v>
      </c>
      <c r="G103" s="31">
        <v>4</v>
      </c>
      <c r="H103" s="14" t="str">
        <f>C103</f>
        <v>李州丽</v>
      </c>
      <c r="I103" s="16" t="s">
        <v>20</v>
      </c>
      <c r="J103" s="16">
        <f>E103</f>
        <v>34</v>
      </c>
      <c r="K103" s="21" t="s">
        <v>214</v>
      </c>
      <c r="L103" s="41">
        <v>0</v>
      </c>
      <c r="M103" s="31">
        <v>21900</v>
      </c>
      <c r="N103" s="31">
        <v>0.325</v>
      </c>
    </row>
    <row r="104" spans="1:14" s="3" customFormat="1" ht="21" customHeight="1">
      <c r="A104" s="31"/>
      <c r="B104" s="31"/>
      <c r="C104" s="31"/>
      <c r="D104" s="35"/>
      <c r="E104" s="35"/>
      <c r="F104" s="35"/>
      <c r="G104" s="31"/>
      <c r="H104" s="14" t="s">
        <v>215</v>
      </c>
      <c r="I104" s="16" t="s">
        <v>23</v>
      </c>
      <c r="J104" s="16">
        <f>2022-1992</f>
        <v>30</v>
      </c>
      <c r="K104" s="23" t="s">
        <v>216</v>
      </c>
      <c r="L104" s="41"/>
      <c r="M104" s="31"/>
      <c r="N104" s="31"/>
    </row>
    <row r="105" spans="1:14" s="3" customFormat="1" ht="21" customHeight="1">
      <c r="A105" s="31"/>
      <c r="B105" s="31"/>
      <c r="C105" s="31"/>
      <c r="D105" s="35"/>
      <c r="E105" s="35"/>
      <c r="F105" s="35"/>
      <c r="G105" s="31"/>
      <c r="H105" s="14" t="s">
        <v>217</v>
      </c>
      <c r="I105" s="16" t="s">
        <v>26</v>
      </c>
      <c r="J105" s="16">
        <f>2022-2018</f>
        <v>4</v>
      </c>
      <c r="K105" s="23" t="s">
        <v>218</v>
      </c>
      <c r="L105" s="41"/>
      <c r="M105" s="31"/>
      <c r="N105" s="31"/>
    </row>
    <row r="106" spans="1:14" s="3" customFormat="1" ht="21" customHeight="1">
      <c r="A106" s="31"/>
      <c r="B106" s="31"/>
      <c r="C106" s="31"/>
      <c r="D106" s="35"/>
      <c r="E106" s="35"/>
      <c r="F106" s="35"/>
      <c r="G106" s="31"/>
      <c r="H106" s="14" t="s">
        <v>219</v>
      </c>
      <c r="I106" s="16" t="s">
        <v>26</v>
      </c>
      <c r="J106" s="16">
        <f>2022-2020</f>
        <v>2</v>
      </c>
      <c r="K106" s="23" t="s">
        <v>220</v>
      </c>
      <c r="L106" s="41"/>
      <c r="M106" s="31"/>
      <c r="N106" s="31"/>
    </row>
    <row r="107" spans="1:14" s="3" customFormat="1" ht="21" customHeight="1">
      <c r="A107" s="28">
        <v>31</v>
      </c>
      <c r="B107" s="28" t="s">
        <v>16</v>
      </c>
      <c r="C107" s="28" t="s">
        <v>221</v>
      </c>
      <c r="D107" s="32" t="s">
        <v>18</v>
      </c>
      <c r="E107" s="32">
        <v>31</v>
      </c>
      <c r="F107" s="32" t="s">
        <v>19</v>
      </c>
      <c r="G107" s="28">
        <v>4</v>
      </c>
      <c r="H107" s="10" t="str">
        <f>C107</f>
        <v>盘春丽</v>
      </c>
      <c r="I107" s="8" t="s">
        <v>20</v>
      </c>
      <c r="J107" s="7">
        <f>E107</f>
        <v>31</v>
      </c>
      <c r="K107" s="18" t="s">
        <v>222</v>
      </c>
      <c r="L107" s="36">
        <v>0</v>
      </c>
      <c r="M107" s="28">
        <v>12900</v>
      </c>
      <c r="N107" s="28">
        <v>0.75</v>
      </c>
    </row>
    <row r="108" spans="1:14" s="3" customFormat="1" ht="21" customHeight="1">
      <c r="A108" s="28"/>
      <c r="B108" s="28"/>
      <c r="C108" s="28"/>
      <c r="D108" s="32"/>
      <c r="E108" s="32"/>
      <c r="F108" s="32"/>
      <c r="G108" s="28"/>
      <c r="H108" s="10" t="s">
        <v>223</v>
      </c>
      <c r="I108" s="10" t="s">
        <v>23</v>
      </c>
      <c r="J108" s="7">
        <f>2022-1990</f>
        <v>32</v>
      </c>
      <c r="K108" s="20" t="s">
        <v>224</v>
      </c>
      <c r="L108" s="36"/>
      <c r="M108" s="28"/>
      <c r="N108" s="28"/>
    </row>
    <row r="109" spans="1:14" s="3" customFormat="1" ht="21" customHeight="1">
      <c r="A109" s="28"/>
      <c r="B109" s="28"/>
      <c r="C109" s="28"/>
      <c r="D109" s="32"/>
      <c r="E109" s="32"/>
      <c r="F109" s="32"/>
      <c r="G109" s="28"/>
      <c r="H109" s="10" t="s">
        <v>225</v>
      </c>
      <c r="I109" s="8" t="s">
        <v>26</v>
      </c>
      <c r="J109" s="7">
        <f>2022-2014</f>
        <v>8</v>
      </c>
      <c r="K109" s="20" t="s">
        <v>226</v>
      </c>
      <c r="L109" s="36"/>
      <c r="M109" s="28"/>
      <c r="N109" s="28"/>
    </row>
    <row r="110" spans="1:14" s="3" customFormat="1" ht="21" customHeight="1">
      <c r="A110" s="28"/>
      <c r="B110" s="28"/>
      <c r="C110" s="28"/>
      <c r="D110" s="32"/>
      <c r="E110" s="32"/>
      <c r="F110" s="32"/>
      <c r="G110" s="28"/>
      <c r="H110" s="10" t="s">
        <v>227</v>
      </c>
      <c r="I110" s="8" t="s">
        <v>26</v>
      </c>
      <c r="J110" s="7">
        <f>2022-2016</f>
        <v>6</v>
      </c>
      <c r="K110" s="20" t="s">
        <v>228</v>
      </c>
      <c r="L110" s="36"/>
      <c r="M110" s="28"/>
      <c r="N110" s="28"/>
    </row>
    <row r="111" spans="1:14" s="3" customFormat="1" ht="21" customHeight="1">
      <c r="A111" s="31">
        <v>32</v>
      </c>
      <c r="B111" s="31" t="s">
        <v>16</v>
      </c>
      <c r="C111" s="31" t="s">
        <v>229</v>
      </c>
      <c r="D111" s="35" t="s">
        <v>18</v>
      </c>
      <c r="E111" s="35">
        <v>41</v>
      </c>
      <c r="F111" s="35" t="s">
        <v>19</v>
      </c>
      <c r="G111" s="31">
        <v>4</v>
      </c>
      <c r="H111" s="14" t="str">
        <f>C111</f>
        <v>吴清爱</v>
      </c>
      <c r="I111" s="16" t="s">
        <v>20</v>
      </c>
      <c r="J111" s="16">
        <f>E111</f>
        <v>41</v>
      </c>
      <c r="K111" s="21" t="s">
        <v>230</v>
      </c>
      <c r="L111" s="41">
        <v>0</v>
      </c>
      <c r="M111" s="31">
        <v>20000</v>
      </c>
      <c r="N111" s="31">
        <v>0</v>
      </c>
    </row>
    <row r="112" spans="1:14" s="3" customFormat="1" ht="21" customHeight="1">
      <c r="A112" s="31"/>
      <c r="B112" s="31"/>
      <c r="C112" s="31"/>
      <c r="D112" s="35"/>
      <c r="E112" s="35"/>
      <c r="F112" s="35"/>
      <c r="G112" s="31"/>
      <c r="H112" s="14" t="s">
        <v>231</v>
      </c>
      <c r="I112" s="16" t="s">
        <v>23</v>
      </c>
      <c r="J112" s="16">
        <f>2022-1982</f>
        <v>40</v>
      </c>
      <c r="K112" s="23" t="s">
        <v>232</v>
      </c>
      <c r="L112" s="41"/>
      <c r="M112" s="31"/>
      <c r="N112" s="31"/>
    </row>
    <row r="113" spans="1:14" s="3" customFormat="1" ht="21" customHeight="1">
      <c r="A113" s="31"/>
      <c r="B113" s="31"/>
      <c r="C113" s="31"/>
      <c r="D113" s="35"/>
      <c r="E113" s="35"/>
      <c r="F113" s="35"/>
      <c r="G113" s="31"/>
      <c r="H113" s="14" t="s">
        <v>233</v>
      </c>
      <c r="I113" s="16" t="s">
        <v>26</v>
      </c>
      <c r="J113" s="16">
        <f>2022-2007</f>
        <v>15</v>
      </c>
      <c r="K113" s="23" t="s">
        <v>234</v>
      </c>
      <c r="L113" s="41"/>
      <c r="M113" s="31"/>
      <c r="N113" s="31"/>
    </row>
    <row r="114" spans="1:14" s="3" customFormat="1" ht="21" customHeight="1">
      <c r="A114" s="31"/>
      <c r="B114" s="31"/>
      <c r="C114" s="31"/>
      <c r="D114" s="35"/>
      <c r="E114" s="35"/>
      <c r="F114" s="35"/>
      <c r="G114" s="31"/>
      <c r="H114" s="14" t="s">
        <v>235</v>
      </c>
      <c r="I114" s="16" t="s">
        <v>26</v>
      </c>
      <c r="J114" s="16">
        <f>2022-2013</f>
        <v>9</v>
      </c>
      <c r="K114" s="23" t="s">
        <v>236</v>
      </c>
      <c r="L114" s="41"/>
      <c r="M114" s="31"/>
      <c r="N114" s="31"/>
    </row>
    <row r="115" spans="1:14" s="3" customFormat="1" ht="21" customHeight="1">
      <c r="A115" s="28">
        <v>33</v>
      </c>
      <c r="B115" s="28" t="s">
        <v>16</v>
      </c>
      <c r="C115" s="28" t="s">
        <v>237</v>
      </c>
      <c r="D115" s="32" t="s">
        <v>56</v>
      </c>
      <c r="E115" s="32">
        <v>42</v>
      </c>
      <c r="F115" s="32" t="s">
        <v>19</v>
      </c>
      <c r="G115" s="28">
        <v>4</v>
      </c>
      <c r="H115" s="10" t="str">
        <f>C115</f>
        <v>黄大親</v>
      </c>
      <c r="I115" s="8" t="s">
        <v>20</v>
      </c>
      <c r="J115" s="7">
        <f>E115</f>
        <v>42</v>
      </c>
      <c r="K115" s="18" t="s">
        <v>238</v>
      </c>
      <c r="L115" s="36">
        <v>0</v>
      </c>
      <c r="M115" s="28">
        <v>15450</v>
      </c>
      <c r="N115" s="28">
        <v>3</v>
      </c>
    </row>
    <row r="116" spans="1:14" s="3" customFormat="1" ht="21" customHeight="1">
      <c r="A116" s="28"/>
      <c r="B116" s="28"/>
      <c r="C116" s="28"/>
      <c r="D116" s="32"/>
      <c r="E116" s="32"/>
      <c r="F116" s="32"/>
      <c r="G116" s="28"/>
      <c r="H116" s="10" t="s">
        <v>239</v>
      </c>
      <c r="I116" s="10" t="s">
        <v>23</v>
      </c>
      <c r="J116" s="7">
        <f>2022-1990</f>
        <v>32</v>
      </c>
      <c r="K116" s="20" t="s">
        <v>240</v>
      </c>
      <c r="L116" s="36"/>
      <c r="M116" s="28"/>
      <c r="N116" s="28"/>
    </row>
    <row r="117" spans="1:14" s="3" customFormat="1" ht="21" customHeight="1">
      <c r="A117" s="28"/>
      <c r="B117" s="28"/>
      <c r="C117" s="28"/>
      <c r="D117" s="32"/>
      <c r="E117" s="32"/>
      <c r="F117" s="32"/>
      <c r="G117" s="28"/>
      <c r="H117" s="10" t="s">
        <v>241</v>
      </c>
      <c r="I117" s="8" t="s">
        <v>26</v>
      </c>
      <c r="J117" s="7">
        <f>2022-2010</f>
        <v>12</v>
      </c>
      <c r="K117" s="20" t="s">
        <v>242</v>
      </c>
      <c r="L117" s="36"/>
      <c r="M117" s="28"/>
      <c r="N117" s="28"/>
    </row>
    <row r="118" spans="1:14" s="3" customFormat="1" ht="21" customHeight="1">
      <c r="A118" s="28"/>
      <c r="B118" s="28"/>
      <c r="C118" s="28"/>
      <c r="D118" s="32"/>
      <c r="E118" s="32"/>
      <c r="F118" s="32"/>
      <c r="G118" s="28"/>
      <c r="H118" s="10" t="s">
        <v>243</v>
      </c>
      <c r="I118" s="8" t="s">
        <v>26</v>
      </c>
      <c r="J118" s="7">
        <f>2022-2014</f>
        <v>8</v>
      </c>
      <c r="K118" s="20" t="s">
        <v>244</v>
      </c>
      <c r="L118" s="36"/>
      <c r="M118" s="28"/>
      <c r="N118" s="28"/>
    </row>
    <row r="119" spans="1:14" s="3" customFormat="1" ht="21" customHeight="1">
      <c r="A119" s="31">
        <v>34</v>
      </c>
      <c r="B119" s="31" t="s">
        <v>16</v>
      </c>
      <c r="C119" s="31" t="s">
        <v>245</v>
      </c>
      <c r="D119" s="35" t="s">
        <v>18</v>
      </c>
      <c r="E119" s="35">
        <v>33</v>
      </c>
      <c r="F119" s="35" t="s">
        <v>246</v>
      </c>
      <c r="G119" s="31">
        <v>3</v>
      </c>
      <c r="H119" s="14" t="str">
        <f>C119</f>
        <v>李顺儒</v>
      </c>
      <c r="I119" s="16" t="s">
        <v>20</v>
      </c>
      <c r="J119" s="16">
        <f>E119</f>
        <v>33</v>
      </c>
      <c r="K119" s="21" t="s">
        <v>247</v>
      </c>
      <c r="L119" s="41">
        <v>0</v>
      </c>
      <c r="M119" s="31">
        <v>16000</v>
      </c>
      <c r="N119" s="31">
        <v>0</v>
      </c>
    </row>
    <row r="120" spans="1:14" s="3" customFormat="1" ht="21" customHeight="1">
      <c r="A120" s="31"/>
      <c r="B120" s="31"/>
      <c r="C120" s="31"/>
      <c r="D120" s="35"/>
      <c r="E120" s="35"/>
      <c r="F120" s="35"/>
      <c r="G120" s="31"/>
      <c r="H120" s="14" t="s">
        <v>248</v>
      </c>
      <c r="I120" s="16" t="s">
        <v>26</v>
      </c>
      <c r="J120" s="16">
        <f>2022-2009</f>
        <v>13</v>
      </c>
      <c r="K120" s="23" t="s">
        <v>249</v>
      </c>
      <c r="L120" s="41"/>
      <c r="M120" s="31"/>
      <c r="N120" s="31"/>
    </row>
    <row r="121" spans="1:14" s="3" customFormat="1" ht="21" customHeight="1">
      <c r="A121" s="31"/>
      <c r="B121" s="31"/>
      <c r="C121" s="31"/>
      <c r="D121" s="35"/>
      <c r="E121" s="35"/>
      <c r="F121" s="35"/>
      <c r="G121" s="31"/>
      <c r="H121" s="14" t="s">
        <v>250</v>
      </c>
      <c r="I121" s="16" t="s">
        <v>26</v>
      </c>
      <c r="J121" s="16">
        <f>2022-2010</f>
        <v>12</v>
      </c>
      <c r="K121" s="23" t="s">
        <v>251</v>
      </c>
      <c r="L121" s="41"/>
      <c r="M121" s="31"/>
      <c r="N121" s="31"/>
    </row>
    <row r="122" spans="1:14" s="3" customFormat="1" ht="21" customHeight="1">
      <c r="A122" s="28">
        <v>35</v>
      </c>
      <c r="B122" s="28" t="s">
        <v>16</v>
      </c>
      <c r="C122" s="28" t="s">
        <v>252</v>
      </c>
      <c r="D122" s="32" t="s">
        <v>56</v>
      </c>
      <c r="E122" s="32">
        <v>46</v>
      </c>
      <c r="F122" s="32" t="s">
        <v>19</v>
      </c>
      <c r="G122" s="28">
        <v>4</v>
      </c>
      <c r="H122" s="10" t="str">
        <f aca="true" t="shared" si="0" ref="H122:H127">C122</f>
        <v>符海珍</v>
      </c>
      <c r="I122" s="8" t="s">
        <v>20</v>
      </c>
      <c r="J122" s="7">
        <f aca="true" t="shared" si="1" ref="J122:J127">E122</f>
        <v>46</v>
      </c>
      <c r="K122" s="18" t="s">
        <v>253</v>
      </c>
      <c r="L122" s="36">
        <v>0</v>
      </c>
      <c r="M122" s="28">
        <v>18000</v>
      </c>
      <c r="N122" s="28">
        <v>0.75</v>
      </c>
    </row>
    <row r="123" spans="1:14" s="3" customFormat="1" ht="21" customHeight="1">
      <c r="A123" s="28"/>
      <c r="B123" s="28"/>
      <c r="C123" s="28"/>
      <c r="D123" s="32"/>
      <c r="E123" s="32"/>
      <c r="F123" s="32"/>
      <c r="G123" s="28"/>
      <c r="H123" s="10" t="s">
        <v>254</v>
      </c>
      <c r="I123" s="10" t="s">
        <v>23</v>
      </c>
      <c r="J123" s="7">
        <f>2022-1973</f>
        <v>49</v>
      </c>
      <c r="K123" s="20" t="s">
        <v>255</v>
      </c>
      <c r="L123" s="36"/>
      <c r="M123" s="28"/>
      <c r="N123" s="28"/>
    </row>
    <row r="124" spans="1:14" s="3" customFormat="1" ht="21" customHeight="1">
      <c r="A124" s="28"/>
      <c r="B124" s="28"/>
      <c r="C124" s="28"/>
      <c r="D124" s="32"/>
      <c r="E124" s="32"/>
      <c r="F124" s="32"/>
      <c r="G124" s="28"/>
      <c r="H124" s="10" t="s">
        <v>256</v>
      </c>
      <c r="I124" s="8" t="s">
        <v>26</v>
      </c>
      <c r="J124" s="7">
        <f>2022-2011</f>
        <v>11</v>
      </c>
      <c r="K124" s="20" t="s">
        <v>257</v>
      </c>
      <c r="L124" s="36"/>
      <c r="M124" s="28"/>
      <c r="N124" s="28"/>
    </row>
    <row r="125" spans="1:14" s="3" customFormat="1" ht="21" customHeight="1">
      <c r="A125" s="28"/>
      <c r="B125" s="28"/>
      <c r="C125" s="28"/>
      <c r="D125" s="32"/>
      <c r="E125" s="32"/>
      <c r="F125" s="32"/>
      <c r="G125" s="28"/>
      <c r="H125" s="10" t="s">
        <v>258</v>
      </c>
      <c r="I125" s="8" t="s">
        <v>26</v>
      </c>
      <c r="J125" s="7">
        <f>2022-2014</f>
        <v>8</v>
      </c>
      <c r="K125" s="20" t="s">
        <v>259</v>
      </c>
      <c r="L125" s="36"/>
      <c r="M125" s="28"/>
      <c r="N125" s="28"/>
    </row>
    <row r="126" spans="1:14" s="3" customFormat="1" ht="21" customHeight="1">
      <c r="A126" s="16">
        <v>36</v>
      </c>
      <c r="B126" s="16" t="s">
        <v>16</v>
      </c>
      <c r="C126" s="16" t="s">
        <v>260</v>
      </c>
      <c r="D126" s="15" t="s">
        <v>18</v>
      </c>
      <c r="E126" s="15">
        <v>33</v>
      </c>
      <c r="F126" s="15" t="s">
        <v>97</v>
      </c>
      <c r="G126" s="16">
        <v>1</v>
      </c>
      <c r="H126" s="14" t="str">
        <f t="shared" si="0"/>
        <v>梁小玲</v>
      </c>
      <c r="I126" s="16" t="s">
        <v>20</v>
      </c>
      <c r="J126" s="16">
        <f t="shared" si="1"/>
        <v>33</v>
      </c>
      <c r="K126" s="21" t="s">
        <v>261</v>
      </c>
      <c r="L126" s="14">
        <v>0</v>
      </c>
      <c r="M126" s="16">
        <v>5000</v>
      </c>
      <c r="N126" s="16">
        <v>0.3</v>
      </c>
    </row>
    <row r="127" spans="1:14" s="3" customFormat="1" ht="21" customHeight="1">
      <c r="A127" s="28">
        <v>37</v>
      </c>
      <c r="B127" s="28" t="s">
        <v>16</v>
      </c>
      <c r="C127" s="28" t="s">
        <v>262</v>
      </c>
      <c r="D127" s="32" t="s">
        <v>56</v>
      </c>
      <c r="E127" s="32">
        <v>57</v>
      </c>
      <c r="F127" s="32" t="s">
        <v>19</v>
      </c>
      <c r="G127" s="28">
        <v>3</v>
      </c>
      <c r="H127" s="10" t="str">
        <f t="shared" si="0"/>
        <v>吴兴传</v>
      </c>
      <c r="I127" s="8" t="s">
        <v>20</v>
      </c>
      <c r="J127" s="7">
        <f t="shared" si="1"/>
        <v>57</v>
      </c>
      <c r="K127" s="18" t="s">
        <v>263</v>
      </c>
      <c r="L127" s="36">
        <v>0</v>
      </c>
      <c r="M127" s="28">
        <v>22631</v>
      </c>
      <c r="N127" s="28">
        <v>0</v>
      </c>
    </row>
    <row r="128" spans="1:14" s="3" customFormat="1" ht="21" customHeight="1">
      <c r="A128" s="28"/>
      <c r="B128" s="28"/>
      <c r="C128" s="28"/>
      <c r="D128" s="32"/>
      <c r="E128" s="32"/>
      <c r="F128" s="32"/>
      <c r="G128" s="28"/>
      <c r="H128" s="10" t="s">
        <v>264</v>
      </c>
      <c r="I128" s="10" t="s">
        <v>23</v>
      </c>
      <c r="J128" s="7">
        <f>2022-1977</f>
        <v>45</v>
      </c>
      <c r="K128" s="20" t="s">
        <v>265</v>
      </c>
      <c r="L128" s="36"/>
      <c r="M128" s="28"/>
      <c r="N128" s="28"/>
    </row>
    <row r="129" spans="1:14" s="3" customFormat="1" ht="21" customHeight="1">
      <c r="A129" s="28"/>
      <c r="B129" s="28"/>
      <c r="C129" s="28"/>
      <c r="D129" s="32"/>
      <c r="E129" s="32"/>
      <c r="F129" s="32"/>
      <c r="G129" s="28"/>
      <c r="H129" s="10" t="s">
        <v>266</v>
      </c>
      <c r="I129" s="8" t="s">
        <v>26</v>
      </c>
      <c r="J129" s="7">
        <f>2022-2011</f>
        <v>11</v>
      </c>
      <c r="K129" s="20" t="s">
        <v>267</v>
      </c>
      <c r="L129" s="36"/>
      <c r="M129" s="28"/>
      <c r="N129" s="28"/>
    </row>
  </sheetData>
  <sheetProtection/>
  <mergeCells count="346">
    <mergeCell ref="N115:N118"/>
    <mergeCell ref="N119:N121"/>
    <mergeCell ref="N122:N125"/>
    <mergeCell ref="N127:N129"/>
    <mergeCell ref="N94:N97"/>
    <mergeCell ref="N98:N100"/>
    <mergeCell ref="N101:N102"/>
    <mergeCell ref="N103:N106"/>
    <mergeCell ref="N107:N110"/>
    <mergeCell ref="N111:N114"/>
    <mergeCell ref="N71:N74"/>
    <mergeCell ref="N75:N77"/>
    <mergeCell ref="N78:N82"/>
    <mergeCell ref="N83:N84"/>
    <mergeCell ref="N85:N88"/>
    <mergeCell ref="N89:N93"/>
    <mergeCell ref="N49:N52"/>
    <mergeCell ref="N53:N55"/>
    <mergeCell ref="N56:N58"/>
    <mergeCell ref="N59:N63"/>
    <mergeCell ref="N64:N67"/>
    <mergeCell ref="N68:N70"/>
    <mergeCell ref="N25:N28"/>
    <mergeCell ref="N29:N32"/>
    <mergeCell ref="N33:N36"/>
    <mergeCell ref="N37:N40"/>
    <mergeCell ref="N42:N43"/>
    <mergeCell ref="N44:N47"/>
    <mergeCell ref="M115:M118"/>
    <mergeCell ref="M119:M121"/>
    <mergeCell ref="M122:M125"/>
    <mergeCell ref="M127:M129"/>
    <mergeCell ref="N4:N9"/>
    <mergeCell ref="N10:N13"/>
    <mergeCell ref="N14:N17"/>
    <mergeCell ref="N18:N20"/>
    <mergeCell ref="N21:N22"/>
    <mergeCell ref="N23:N24"/>
    <mergeCell ref="M94:M97"/>
    <mergeCell ref="M98:M100"/>
    <mergeCell ref="M101:M102"/>
    <mergeCell ref="M103:M106"/>
    <mergeCell ref="M107:M110"/>
    <mergeCell ref="M111:M114"/>
    <mergeCell ref="M71:M74"/>
    <mergeCell ref="M75:M77"/>
    <mergeCell ref="M78:M82"/>
    <mergeCell ref="M83:M84"/>
    <mergeCell ref="M85:M88"/>
    <mergeCell ref="M89:M93"/>
    <mergeCell ref="M49:M52"/>
    <mergeCell ref="M53:M55"/>
    <mergeCell ref="M56:M58"/>
    <mergeCell ref="M59:M63"/>
    <mergeCell ref="M64:M67"/>
    <mergeCell ref="M68:M70"/>
    <mergeCell ref="M25:M28"/>
    <mergeCell ref="M29:M32"/>
    <mergeCell ref="M33:M36"/>
    <mergeCell ref="M37:M40"/>
    <mergeCell ref="M42:M43"/>
    <mergeCell ref="M44:M47"/>
    <mergeCell ref="L115:L118"/>
    <mergeCell ref="L119:L121"/>
    <mergeCell ref="L122:L125"/>
    <mergeCell ref="L127:L129"/>
    <mergeCell ref="M4:M9"/>
    <mergeCell ref="M10:M13"/>
    <mergeCell ref="M14:M17"/>
    <mergeCell ref="M18:M20"/>
    <mergeCell ref="M21:M22"/>
    <mergeCell ref="M23:M24"/>
    <mergeCell ref="L94:L97"/>
    <mergeCell ref="L98:L100"/>
    <mergeCell ref="L101:L102"/>
    <mergeCell ref="L103:L106"/>
    <mergeCell ref="L107:L110"/>
    <mergeCell ref="L111:L114"/>
    <mergeCell ref="L71:L74"/>
    <mergeCell ref="L75:L77"/>
    <mergeCell ref="L78:L82"/>
    <mergeCell ref="L83:L84"/>
    <mergeCell ref="L85:L88"/>
    <mergeCell ref="L89:L93"/>
    <mergeCell ref="L49:L52"/>
    <mergeCell ref="L53:L55"/>
    <mergeCell ref="L56:L58"/>
    <mergeCell ref="L59:L63"/>
    <mergeCell ref="L64:L67"/>
    <mergeCell ref="L68:L70"/>
    <mergeCell ref="L25:L28"/>
    <mergeCell ref="L29:L32"/>
    <mergeCell ref="L33:L36"/>
    <mergeCell ref="L37:L40"/>
    <mergeCell ref="L42:L43"/>
    <mergeCell ref="L44:L47"/>
    <mergeCell ref="G115:G118"/>
    <mergeCell ref="G119:G121"/>
    <mergeCell ref="G122:G125"/>
    <mergeCell ref="G127:G129"/>
    <mergeCell ref="L4:L9"/>
    <mergeCell ref="L10:L13"/>
    <mergeCell ref="L14:L17"/>
    <mergeCell ref="L18:L20"/>
    <mergeCell ref="L21:L22"/>
    <mergeCell ref="L23:L24"/>
    <mergeCell ref="G94:G97"/>
    <mergeCell ref="G98:G100"/>
    <mergeCell ref="G101:G102"/>
    <mergeCell ref="G103:G106"/>
    <mergeCell ref="G107:G110"/>
    <mergeCell ref="G111:G114"/>
    <mergeCell ref="G71:G74"/>
    <mergeCell ref="G75:G77"/>
    <mergeCell ref="G78:G82"/>
    <mergeCell ref="G83:G84"/>
    <mergeCell ref="G85:G88"/>
    <mergeCell ref="G89:G93"/>
    <mergeCell ref="G49:G52"/>
    <mergeCell ref="G53:G55"/>
    <mergeCell ref="G56:G58"/>
    <mergeCell ref="G59:G63"/>
    <mergeCell ref="G64:G67"/>
    <mergeCell ref="G68:G70"/>
    <mergeCell ref="G25:G28"/>
    <mergeCell ref="G29:G32"/>
    <mergeCell ref="G33:G36"/>
    <mergeCell ref="G37:G40"/>
    <mergeCell ref="G42:G43"/>
    <mergeCell ref="G44:G47"/>
    <mergeCell ref="F115:F118"/>
    <mergeCell ref="F119:F121"/>
    <mergeCell ref="F122:F125"/>
    <mergeCell ref="F127:F129"/>
    <mergeCell ref="G4:G9"/>
    <mergeCell ref="G10:G13"/>
    <mergeCell ref="G14:G17"/>
    <mergeCell ref="G18:G20"/>
    <mergeCell ref="G21:G22"/>
    <mergeCell ref="G23:G24"/>
    <mergeCell ref="F94:F97"/>
    <mergeCell ref="F98:F100"/>
    <mergeCell ref="F101:F102"/>
    <mergeCell ref="F103:F106"/>
    <mergeCell ref="F107:F110"/>
    <mergeCell ref="F111:F114"/>
    <mergeCell ref="F71:F74"/>
    <mergeCell ref="F75:F77"/>
    <mergeCell ref="F78:F82"/>
    <mergeCell ref="F83:F84"/>
    <mergeCell ref="F85:F88"/>
    <mergeCell ref="F89:F93"/>
    <mergeCell ref="F49:F52"/>
    <mergeCell ref="F53:F55"/>
    <mergeCell ref="F56:F58"/>
    <mergeCell ref="F59:F63"/>
    <mergeCell ref="F64:F67"/>
    <mergeCell ref="F68:F70"/>
    <mergeCell ref="F25:F28"/>
    <mergeCell ref="F29:F32"/>
    <mergeCell ref="F33:F36"/>
    <mergeCell ref="F37:F40"/>
    <mergeCell ref="F42:F43"/>
    <mergeCell ref="F44:F47"/>
    <mergeCell ref="E115:E118"/>
    <mergeCell ref="E119:E121"/>
    <mergeCell ref="E122:E125"/>
    <mergeCell ref="E127:E129"/>
    <mergeCell ref="F4:F9"/>
    <mergeCell ref="F10:F13"/>
    <mergeCell ref="F14:F17"/>
    <mergeCell ref="F18:F20"/>
    <mergeCell ref="F21:F22"/>
    <mergeCell ref="F23:F24"/>
    <mergeCell ref="E94:E97"/>
    <mergeCell ref="E98:E100"/>
    <mergeCell ref="E101:E102"/>
    <mergeCell ref="E103:E106"/>
    <mergeCell ref="E107:E110"/>
    <mergeCell ref="E111:E114"/>
    <mergeCell ref="E71:E74"/>
    <mergeCell ref="E75:E77"/>
    <mergeCell ref="E78:E82"/>
    <mergeCell ref="E83:E84"/>
    <mergeCell ref="E85:E88"/>
    <mergeCell ref="E89:E93"/>
    <mergeCell ref="E49:E52"/>
    <mergeCell ref="E53:E55"/>
    <mergeCell ref="E56:E58"/>
    <mergeCell ref="E59:E63"/>
    <mergeCell ref="E64:E67"/>
    <mergeCell ref="E68:E70"/>
    <mergeCell ref="E25:E28"/>
    <mergeCell ref="E29:E32"/>
    <mergeCell ref="E33:E36"/>
    <mergeCell ref="E37:E40"/>
    <mergeCell ref="E42:E43"/>
    <mergeCell ref="E44:E47"/>
    <mergeCell ref="D115:D118"/>
    <mergeCell ref="D119:D121"/>
    <mergeCell ref="D122:D125"/>
    <mergeCell ref="D127:D129"/>
    <mergeCell ref="E4:E9"/>
    <mergeCell ref="E10:E13"/>
    <mergeCell ref="E14:E17"/>
    <mergeCell ref="E18:E20"/>
    <mergeCell ref="E21:E22"/>
    <mergeCell ref="E23:E24"/>
    <mergeCell ref="D94:D97"/>
    <mergeCell ref="D98:D100"/>
    <mergeCell ref="D101:D102"/>
    <mergeCell ref="D103:D106"/>
    <mergeCell ref="D107:D110"/>
    <mergeCell ref="D111:D114"/>
    <mergeCell ref="D71:D74"/>
    <mergeCell ref="D75:D77"/>
    <mergeCell ref="D78:D82"/>
    <mergeCell ref="D83:D84"/>
    <mergeCell ref="D85:D88"/>
    <mergeCell ref="D89:D93"/>
    <mergeCell ref="D49:D52"/>
    <mergeCell ref="D53:D55"/>
    <mergeCell ref="D56:D58"/>
    <mergeCell ref="D59:D63"/>
    <mergeCell ref="D64:D67"/>
    <mergeCell ref="D68:D70"/>
    <mergeCell ref="D25:D28"/>
    <mergeCell ref="D29:D32"/>
    <mergeCell ref="D33:D36"/>
    <mergeCell ref="D37:D40"/>
    <mergeCell ref="D42:D43"/>
    <mergeCell ref="D44:D47"/>
    <mergeCell ref="C115:C118"/>
    <mergeCell ref="C119:C121"/>
    <mergeCell ref="C122:C125"/>
    <mergeCell ref="C127:C129"/>
    <mergeCell ref="D4:D9"/>
    <mergeCell ref="D10:D13"/>
    <mergeCell ref="D14:D17"/>
    <mergeCell ref="D18:D20"/>
    <mergeCell ref="D21:D22"/>
    <mergeCell ref="D23:D24"/>
    <mergeCell ref="C94:C97"/>
    <mergeCell ref="C98:C100"/>
    <mergeCell ref="C101:C102"/>
    <mergeCell ref="C103:C106"/>
    <mergeCell ref="C107:C110"/>
    <mergeCell ref="C111:C114"/>
    <mergeCell ref="C71:C74"/>
    <mergeCell ref="C75:C77"/>
    <mergeCell ref="C78:C82"/>
    <mergeCell ref="C83:C84"/>
    <mergeCell ref="C85:C88"/>
    <mergeCell ref="C89:C93"/>
    <mergeCell ref="C49:C52"/>
    <mergeCell ref="C53:C55"/>
    <mergeCell ref="C56:C58"/>
    <mergeCell ref="C59:C63"/>
    <mergeCell ref="C64:C67"/>
    <mergeCell ref="C68:C70"/>
    <mergeCell ref="C25:C28"/>
    <mergeCell ref="C29:C32"/>
    <mergeCell ref="C33:C36"/>
    <mergeCell ref="C37:C40"/>
    <mergeCell ref="C42:C43"/>
    <mergeCell ref="C44:C47"/>
    <mergeCell ref="B115:B118"/>
    <mergeCell ref="B119:B121"/>
    <mergeCell ref="B122:B125"/>
    <mergeCell ref="B127:B129"/>
    <mergeCell ref="C4:C9"/>
    <mergeCell ref="C10:C13"/>
    <mergeCell ref="C14:C17"/>
    <mergeCell ref="C18:C20"/>
    <mergeCell ref="C21:C22"/>
    <mergeCell ref="C23:C24"/>
    <mergeCell ref="B94:B97"/>
    <mergeCell ref="B98:B100"/>
    <mergeCell ref="B101:B102"/>
    <mergeCell ref="B103:B106"/>
    <mergeCell ref="B107:B110"/>
    <mergeCell ref="B111:B114"/>
    <mergeCell ref="B71:B74"/>
    <mergeCell ref="B75:B77"/>
    <mergeCell ref="B78:B82"/>
    <mergeCell ref="B83:B84"/>
    <mergeCell ref="B85:B88"/>
    <mergeCell ref="B89:B93"/>
    <mergeCell ref="B49:B52"/>
    <mergeCell ref="B53:B55"/>
    <mergeCell ref="B56:B58"/>
    <mergeCell ref="B59:B63"/>
    <mergeCell ref="B64:B67"/>
    <mergeCell ref="B68:B70"/>
    <mergeCell ref="B25:B28"/>
    <mergeCell ref="B29:B32"/>
    <mergeCell ref="B33:B36"/>
    <mergeCell ref="B37:B40"/>
    <mergeCell ref="B42:B43"/>
    <mergeCell ref="B44:B47"/>
    <mergeCell ref="A119:A121"/>
    <mergeCell ref="A122:A125"/>
    <mergeCell ref="A127:A129"/>
    <mergeCell ref="B2:B3"/>
    <mergeCell ref="B4:B9"/>
    <mergeCell ref="B10:B13"/>
    <mergeCell ref="B14:B17"/>
    <mergeCell ref="B18:B20"/>
    <mergeCell ref="B21:B22"/>
    <mergeCell ref="B23:B24"/>
    <mergeCell ref="A98:A100"/>
    <mergeCell ref="A101:A102"/>
    <mergeCell ref="A103:A106"/>
    <mergeCell ref="A107:A110"/>
    <mergeCell ref="A111:A114"/>
    <mergeCell ref="A115:A118"/>
    <mergeCell ref="A75:A77"/>
    <mergeCell ref="A78:A82"/>
    <mergeCell ref="A83:A84"/>
    <mergeCell ref="A85:A88"/>
    <mergeCell ref="A89:A93"/>
    <mergeCell ref="A94:A97"/>
    <mergeCell ref="A53:A55"/>
    <mergeCell ref="A56:A58"/>
    <mergeCell ref="A59:A63"/>
    <mergeCell ref="A64:A67"/>
    <mergeCell ref="A68:A70"/>
    <mergeCell ref="A71:A74"/>
    <mergeCell ref="A29:A32"/>
    <mergeCell ref="A33:A36"/>
    <mergeCell ref="A37:A40"/>
    <mergeCell ref="A42:A43"/>
    <mergeCell ref="A44:A47"/>
    <mergeCell ref="A49:A52"/>
    <mergeCell ref="A10:A13"/>
    <mergeCell ref="A14:A17"/>
    <mergeCell ref="A18:A20"/>
    <mergeCell ref="A21:A22"/>
    <mergeCell ref="A23:A24"/>
    <mergeCell ref="A25:A28"/>
    <mergeCell ref="A1:N1"/>
    <mergeCell ref="C2:G2"/>
    <mergeCell ref="H2:K2"/>
    <mergeCell ref="L2:N2"/>
    <mergeCell ref="A2:A3"/>
    <mergeCell ref="A4:A9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2020-10-22T02:14:59Z</cp:lastPrinted>
  <dcterms:created xsi:type="dcterms:W3CDTF">2020-07-28T04:23:16Z</dcterms:created>
  <dcterms:modified xsi:type="dcterms:W3CDTF">2022-12-06T06:50:03Z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2B07D1E7335A45B6B27EB26C2B641B10</vt:lpwstr>
  </property>
  <property fmtid="{D5CDD505-2E9C-101B-9397-08002B2CF9AE}" pid="3" name="KSOProductBuildVer">
    <vt:lpwstr>2052-11.1.0.12598</vt:lpwstr>
  </property>
</Properties>
</file>