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<sst xmlns="http://schemas.openxmlformats.org/spreadsheetml/2006/main" count="89">
  <si>
    <t>八类行业工伤保险费率浮动表</t>
  </si>
  <si>
    <t>单位编号</t>
  </si>
  <si>
    <t>单位名称</t>
  </si>
  <si>
    <t>行业风险类别</t>
  </si>
  <si>
    <t>年度</t>
  </si>
  <si>
    <t>上年度缴费金额</t>
  </si>
  <si>
    <t>上年度支出金额</t>
  </si>
  <si>
    <t>上年度免于考核支出金额</t>
  </si>
  <si>
    <t>上年度拖欠工伤保险费用</t>
  </si>
  <si>
    <t>上年度工伤保险支缴率</t>
  </si>
  <si>
    <t>上年度平均缴费人数</t>
  </si>
  <si>
    <t>上年度认定工伤人数</t>
  </si>
  <si>
    <t>上年度免于考核工伤人次</t>
  </si>
  <si>
    <t>工伤发生率</t>
  </si>
  <si>
    <t>一至四级伤残人数</t>
  </si>
  <si>
    <t>因公死亡人数</t>
  </si>
  <si>
    <t>上年度职业病人数</t>
  </si>
  <si>
    <t>行业基准费率</t>
  </si>
  <si>
    <t>费率浮动档次</t>
  </si>
  <si>
    <t>本年度费率浮动</t>
  </si>
  <si>
    <t>上年度费率</t>
  </si>
  <si>
    <t>本年度费率</t>
  </si>
  <si>
    <t>修改原因</t>
  </si>
  <si>
    <t>海南合得旅游发展有限公司</t>
  </si>
  <si>
    <t>八类（1.5%）</t>
  </si>
  <si>
    <t>下浮一档</t>
  </si>
  <si>
    <t>海南阳光极限体育用品有限公司</t>
  </si>
  <si>
    <t>海口生乐福农业开发有限公司</t>
  </si>
  <si>
    <t>海南百森和建设工程咨询有限公司</t>
  </si>
  <si>
    <t>不参与浮动</t>
  </si>
  <si>
    <t>海南霆永建设工程有限公司</t>
  </si>
  <si>
    <t>海口牧羊人商贸有限公司</t>
  </si>
  <si>
    <t>海南海德丰矿产资源开发有限公司</t>
  </si>
  <si>
    <t>海南省平新建筑劳务有限公司</t>
  </si>
  <si>
    <t>海南策大投资集团有限公司</t>
  </si>
  <si>
    <t>海南盛旺土石方工程有限公司</t>
  </si>
  <si>
    <t>海南志鹏矿产资源开发有限公司</t>
  </si>
  <si>
    <t>海南静宇建筑装饰工程有限公司</t>
  </si>
  <si>
    <t>海南博耀土石方工程有限公司</t>
  </si>
  <si>
    <t>海南航圻矿业有限公司</t>
  </si>
  <si>
    <t>万祺（海南）矿业有限公司</t>
  </si>
  <si>
    <t>海南祥臻疏浚工程有限公司</t>
  </si>
  <si>
    <t>海南万顺再生资源回收有限公司</t>
  </si>
  <si>
    <t>海南宝沙置业有限公司</t>
  </si>
  <si>
    <t>海南海壕实业有限公司</t>
  </si>
  <si>
    <t>海南天矶建材有限公司</t>
  </si>
  <si>
    <t>海南峰海胜实业有限公司</t>
  </si>
  <si>
    <t>海南华域工程有限公司</t>
  </si>
  <si>
    <t>海南昌城众恒源土石方工程有限公司</t>
  </si>
  <si>
    <t>海南河宝实业有限公司</t>
  </si>
  <si>
    <t>海南千石矿业有限公司</t>
  </si>
  <si>
    <t>海南军达建材有限公司</t>
  </si>
  <si>
    <t>海南莫纳维卡矿业有限公司</t>
  </si>
  <si>
    <t>海南中恒土石方工程有限公司</t>
  </si>
  <si>
    <t>海南绿城土砂石开采有限公司</t>
  </si>
  <si>
    <t>永瑞贸易（海南）有限公司</t>
  </si>
  <si>
    <t>海南汇鑫自然资源矿产开发有限公司</t>
  </si>
  <si>
    <t>海南东承钻探工程有限公司</t>
  </si>
  <si>
    <t>海南金岩土砂石开采有限公司</t>
  </si>
  <si>
    <t>海南省统鑫土石方工程有限公司</t>
  </si>
  <si>
    <t>海南文宝实业有限公司</t>
  </si>
  <si>
    <t>中科矿产（海南）有限公司</t>
  </si>
  <si>
    <t>中科矿能实业集团（海南经济特区）有限公司</t>
  </si>
  <si>
    <t>海南华万康实业有限公司</t>
  </si>
  <si>
    <t>海南贝康实业发展有限公司</t>
  </si>
  <si>
    <t>海南润业矿产投资有限公司</t>
  </si>
  <si>
    <t>海南坡导升建筑有限公司</t>
  </si>
  <si>
    <t>海南孚饶贸易实业有限公司</t>
  </si>
  <si>
    <t>海南华盈砂石产业投资有限公司</t>
  </si>
  <si>
    <t>海南世军新材料科技有限公司</t>
  </si>
  <si>
    <t>海南鼎堃环境资源投资有限公司</t>
  </si>
  <si>
    <t>海南荆宏丰实业有限公司</t>
  </si>
  <si>
    <t>海南诺盛矿业开发有限公司</t>
  </si>
  <si>
    <t>中能建（海南）资源发展有限公司</t>
  </si>
  <si>
    <t>海南丰成矿业有限公司</t>
  </si>
  <si>
    <t>欧烁国际矿业开发（海南）有限公司</t>
  </si>
  <si>
    <t>中控再生资源集团（海南）有限公司</t>
  </si>
  <si>
    <t>海南盛源实业有限公司</t>
  </si>
  <si>
    <t>海南多色金国际能源集团有限公司</t>
  </si>
  <si>
    <t>海南新奥创实业有限公司</t>
  </si>
  <si>
    <t>海南恒达实业有限公司</t>
  </si>
  <si>
    <t>海南省提姆弗雷曼矿业有限公司</t>
  </si>
  <si>
    <t>伍矿（海南）贵金属矿采选有限公司</t>
  </si>
  <si>
    <t>南阅国元（海南）实业合伙企业（有限合伙）</t>
  </si>
  <si>
    <t>海南高胜新材料有限公司</t>
  </si>
  <si>
    <t>海口金诚坤实业有限公司</t>
  </si>
  <si>
    <t>中矿煤炭集团（海南）有限公司</t>
  </si>
  <si>
    <t>中新明宇（海南）实业有限公司</t>
  </si>
  <si>
    <t>海南一品天成投资有限公司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</si>
</sst>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18" fillId="21" borderId="2" applyNumberFormat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65"/>
  <sheetViews>
    <sheetView tabSelected="1" topLeftCell="A18" workbookViewId="0">
      <selection activeCell="B63" sqref="B63"/>
    </sheetView>
  </sheetViews>
  <sheetFormatPr defaultColWidth="9" defaultRowHeight="13.5"/>
  <cols>
    <col min="1" max="1" width="16.625" style="1" customWidth="1"/>
    <col min="2" max="2" width="32.125" style="1" customWidth="1"/>
    <col min="3" max="3" width="12.125" style="1" customWidth="1"/>
    <col min="4" max="17" width="9" style="1"/>
    <col min="18" max="18" width="13.375" style="1" customWidth="1"/>
    <col min="19" max="16384" width="9" style="1"/>
  </cols>
  <sheetData>
    <row r="1" ht="33.75" spans="1:2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="1" customFormat="1" spans="1:2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="1" customFormat="1" spans="1:21">
      <c r="A3" s="1" t="str">
        <f>"4601992040115"</f>
        <v>4601992040115</v>
      </c>
      <c r="B3" s="1" t="s">
        <v>23</v>
      </c>
      <c r="C3" s="1" t="s">
        <v>24</v>
      </c>
      <c r="D3" s="1" t="str">
        <f t="shared" ref="D3:D65" si="0">"2021"</f>
        <v>2021</v>
      </c>
      <c r="E3" s="1" t="str">
        <f>"51.8"</f>
        <v>51.8</v>
      </c>
      <c r="F3" s="1" t="str">
        <f t="shared" ref="F3:I3" si="1">"0"</f>
        <v>0</v>
      </c>
      <c r="G3" s="1" t="str">
        <f t="shared" si="1"/>
        <v>0</v>
      </c>
      <c r="H3" s="1" t="str">
        <f t="shared" si="1"/>
        <v>0</v>
      </c>
      <c r="I3" s="1" t="str">
        <f t="shared" si="1"/>
        <v>0</v>
      </c>
      <c r="J3" s="1" t="str">
        <f>"2"</f>
        <v>2</v>
      </c>
      <c r="K3" s="1" t="str">
        <f t="shared" ref="K3:P3" si="2">"0"</f>
        <v>0</v>
      </c>
      <c r="L3" s="1" t="str">
        <f t="shared" si="2"/>
        <v>0</v>
      </c>
      <c r="M3" s="1" t="str">
        <f t="shared" si="2"/>
        <v>0</v>
      </c>
      <c r="N3" s="1" t="str">
        <f t="shared" si="2"/>
        <v>0</v>
      </c>
      <c r="O3" s="1" t="str">
        <f t="shared" si="2"/>
        <v>0</v>
      </c>
      <c r="P3" s="1" t="str">
        <f t="shared" si="2"/>
        <v>0</v>
      </c>
      <c r="Q3" s="1" t="str">
        <f t="shared" ref="Q3:Q65" si="3">"0.015"</f>
        <v>0.015</v>
      </c>
      <c r="R3" s="1" t="s">
        <v>25</v>
      </c>
      <c r="S3" s="1">
        <v>-0.003</v>
      </c>
      <c r="T3" s="1" t="str">
        <f t="shared" ref="T3:T65" si="4">"0"</f>
        <v>0</v>
      </c>
      <c r="U3" s="1" t="str">
        <f t="shared" ref="U3:U8" si="5">"0.012"</f>
        <v>0.012</v>
      </c>
    </row>
    <row r="4" s="1" customFormat="1" spans="1:21">
      <c r="A4" s="1" t="str">
        <f>"4601992000997"</f>
        <v>4601992000997</v>
      </c>
      <c r="B4" s="1" t="s">
        <v>26</v>
      </c>
      <c r="C4" s="1" t="s">
        <v>24</v>
      </c>
      <c r="D4" s="1" t="str">
        <f t="shared" si="0"/>
        <v>2021</v>
      </c>
      <c r="E4" s="1" t="str">
        <f>"578.76"</f>
        <v>578.76</v>
      </c>
      <c r="F4" s="1" t="str">
        <f t="shared" ref="F4:I4" si="6">"0"</f>
        <v>0</v>
      </c>
      <c r="G4" s="1" t="str">
        <f t="shared" si="6"/>
        <v>0</v>
      </c>
      <c r="H4" s="1" t="str">
        <f t="shared" si="6"/>
        <v>0</v>
      </c>
      <c r="I4" s="1" t="str">
        <f t="shared" si="6"/>
        <v>0</v>
      </c>
      <c r="J4" s="1" t="str">
        <f>"26"</f>
        <v>26</v>
      </c>
      <c r="K4" s="1" t="str">
        <f t="shared" ref="K4:P4" si="7">"0"</f>
        <v>0</v>
      </c>
      <c r="L4" s="1" t="str">
        <f t="shared" si="7"/>
        <v>0</v>
      </c>
      <c r="M4" s="1" t="str">
        <f t="shared" si="7"/>
        <v>0</v>
      </c>
      <c r="N4" s="1" t="str">
        <f t="shared" si="7"/>
        <v>0</v>
      </c>
      <c r="O4" s="1" t="str">
        <f t="shared" si="7"/>
        <v>0</v>
      </c>
      <c r="P4" s="1" t="str">
        <f t="shared" si="7"/>
        <v>0</v>
      </c>
      <c r="Q4" s="1" t="str">
        <f t="shared" si="3"/>
        <v>0.015</v>
      </c>
      <c r="R4" s="1" t="s">
        <v>25</v>
      </c>
      <c r="S4" s="1">
        <v>-0.003</v>
      </c>
      <c r="T4" s="1" t="str">
        <f t="shared" si="4"/>
        <v>0</v>
      </c>
      <c r="U4" s="1" t="str">
        <f t="shared" si="5"/>
        <v>0.012</v>
      </c>
    </row>
    <row r="5" s="1" customFormat="1" spans="1:21">
      <c r="A5" s="1" t="str">
        <f>"4601992020386"</f>
        <v>4601992020386</v>
      </c>
      <c r="B5" s="1" t="s">
        <v>27</v>
      </c>
      <c r="C5" s="1" t="s">
        <v>24</v>
      </c>
      <c r="D5" s="1" t="str">
        <f t="shared" si="0"/>
        <v>2021</v>
      </c>
      <c r="E5" s="1" t="str">
        <f>"51.8"</f>
        <v>51.8</v>
      </c>
      <c r="F5" s="1" t="str">
        <f t="shared" ref="F5:I5" si="8">"0"</f>
        <v>0</v>
      </c>
      <c r="G5" s="1" t="str">
        <f t="shared" si="8"/>
        <v>0</v>
      </c>
      <c r="H5" s="1" t="str">
        <f t="shared" si="8"/>
        <v>0</v>
      </c>
      <c r="I5" s="1" t="str">
        <f t="shared" si="8"/>
        <v>0</v>
      </c>
      <c r="J5" s="1" t="str">
        <f>"3"</f>
        <v>3</v>
      </c>
      <c r="K5" s="1" t="str">
        <f t="shared" ref="K5:P5" si="9">"0"</f>
        <v>0</v>
      </c>
      <c r="L5" s="1" t="str">
        <f t="shared" si="9"/>
        <v>0</v>
      </c>
      <c r="M5" s="1" t="str">
        <f t="shared" si="9"/>
        <v>0</v>
      </c>
      <c r="N5" s="1" t="str">
        <f t="shared" si="9"/>
        <v>0</v>
      </c>
      <c r="O5" s="1" t="str">
        <f t="shared" si="9"/>
        <v>0</v>
      </c>
      <c r="P5" s="1" t="str">
        <f t="shared" si="9"/>
        <v>0</v>
      </c>
      <c r="Q5" s="1" t="str">
        <f t="shared" si="3"/>
        <v>0.015</v>
      </c>
      <c r="R5" s="1" t="s">
        <v>25</v>
      </c>
      <c r="S5" s="1">
        <v>-0.003</v>
      </c>
      <c r="T5" s="1" t="str">
        <f t="shared" si="4"/>
        <v>0</v>
      </c>
      <c r="U5" s="1" t="str">
        <f t="shared" si="5"/>
        <v>0.012</v>
      </c>
    </row>
    <row r="6" s="1" customFormat="1" spans="1:21">
      <c r="A6" s="1" t="str">
        <f>"4601992041408"</f>
        <v>4601992041408</v>
      </c>
      <c r="B6" s="1" t="s">
        <v>28</v>
      </c>
      <c r="C6" s="1" t="s">
        <v>24</v>
      </c>
      <c r="D6" s="1" t="str">
        <f t="shared" si="0"/>
        <v>2021</v>
      </c>
      <c r="E6" s="1" t="str">
        <f t="shared" ref="E6:P6" si="10">"0"</f>
        <v>0</v>
      </c>
      <c r="F6" s="1" t="str">
        <f t="shared" si="10"/>
        <v>0</v>
      </c>
      <c r="G6" s="1" t="str">
        <f t="shared" si="10"/>
        <v>0</v>
      </c>
      <c r="H6" s="1" t="str">
        <f t="shared" si="10"/>
        <v>0</v>
      </c>
      <c r="I6" s="1" t="str">
        <f t="shared" si="10"/>
        <v>0</v>
      </c>
      <c r="J6" s="1" t="str">
        <f t="shared" si="10"/>
        <v>0</v>
      </c>
      <c r="K6" s="1" t="str">
        <f t="shared" si="10"/>
        <v>0</v>
      </c>
      <c r="L6" s="1" t="str">
        <f t="shared" si="10"/>
        <v>0</v>
      </c>
      <c r="M6" s="1" t="str">
        <f t="shared" si="10"/>
        <v>0</v>
      </c>
      <c r="N6" s="1" t="str">
        <f t="shared" si="10"/>
        <v>0</v>
      </c>
      <c r="O6" s="1" t="str">
        <f t="shared" si="10"/>
        <v>0</v>
      </c>
      <c r="P6" s="1" t="str">
        <f t="shared" si="10"/>
        <v>0</v>
      </c>
      <c r="Q6" s="1" t="str">
        <f t="shared" si="3"/>
        <v>0.015</v>
      </c>
      <c r="R6" s="1" t="s">
        <v>29</v>
      </c>
      <c r="T6" s="1" t="str">
        <f t="shared" si="4"/>
        <v>0</v>
      </c>
      <c r="U6" s="1" t="str">
        <f t="shared" ref="U6:U10" si="11">"0.015"</f>
        <v>0.015</v>
      </c>
    </row>
    <row r="7" s="1" customFormat="1" spans="1:21">
      <c r="A7" s="1" t="str">
        <f>"4601992041389"</f>
        <v>4601992041389</v>
      </c>
      <c r="B7" s="1" t="s">
        <v>30</v>
      </c>
      <c r="C7" s="1" t="s">
        <v>24</v>
      </c>
      <c r="D7" s="1" t="str">
        <f t="shared" si="0"/>
        <v>2021</v>
      </c>
      <c r="E7" s="1" t="str">
        <f t="shared" ref="E7:P7" si="12">"0"</f>
        <v>0</v>
      </c>
      <c r="F7" s="1" t="str">
        <f t="shared" si="12"/>
        <v>0</v>
      </c>
      <c r="G7" s="1" t="str">
        <f t="shared" si="12"/>
        <v>0</v>
      </c>
      <c r="H7" s="1" t="str">
        <f t="shared" si="12"/>
        <v>0</v>
      </c>
      <c r="I7" s="1" t="str">
        <f t="shared" si="12"/>
        <v>0</v>
      </c>
      <c r="J7" s="1" t="str">
        <f t="shared" si="12"/>
        <v>0</v>
      </c>
      <c r="K7" s="1" t="str">
        <f t="shared" si="12"/>
        <v>0</v>
      </c>
      <c r="L7" s="1" t="str">
        <f t="shared" si="12"/>
        <v>0</v>
      </c>
      <c r="M7" s="1" t="str">
        <f t="shared" si="12"/>
        <v>0</v>
      </c>
      <c r="N7" s="1" t="str">
        <f t="shared" si="12"/>
        <v>0</v>
      </c>
      <c r="O7" s="1" t="str">
        <f t="shared" si="12"/>
        <v>0</v>
      </c>
      <c r="P7" s="1" t="str">
        <f t="shared" si="12"/>
        <v>0</v>
      </c>
      <c r="Q7" s="1" t="str">
        <f t="shared" si="3"/>
        <v>0.015</v>
      </c>
      <c r="R7" s="1" t="s">
        <v>29</v>
      </c>
      <c r="T7" s="1" t="str">
        <f t="shared" si="4"/>
        <v>0</v>
      </c>
      <c r="U7" s="1" t="str">
        <f t="shared" si="11"/>
        <v>0.015</v>
      </c>
    </row>
    <row r="8" s="1" customFormat="1" spans="1:21">
      <c r="A8" s="1" t="str">
        <f>"4601991424182"</f>
        <v>4601991424182</v>
      </c>
      <c r="B8" s="1" t="s">
        <v>31</v>
      </c>
      <c r="C8" s="1" t="s">
        <v>24</v>
      </c>
      <c r="D8" s="1" t="str">
        <f t="shared" si="0"/>
        <v>2021</v>
      </c>
      <c r="E8" s="1" t="str">
        <f>"124.32"</f>
        <v>124.32</v>
      </c>
      <c r="F8" s="1" t="str">
        <f t="shared" ref="F8:I8" si="13">"0"</f>
        <v>0</v>
      </c>
      <c r="G8" s="1" t="str">
        <f t="shared" si="13"/>
        <v>0</v>
      </c>
      <c r="H8" s="1" t="str">
        <f t="shared" si="13"/>
        <v>0</v>
      </c>
      <c r="I8" s="1" t="str">
        <f t="shared" si="13"/>
        <v>0</v>
      </c>
      <c r="J8" s="1" t="str">
        <f>"6"</f>
        <v>6</v>
      </c>
      <c r="K8" s="1" t="str">
        <f t="shared" ref="K8:P8" si="14">"0"</f>
        <v>0</v>
      </c>
      <c r="L8" s="1" t="str">
        <f t="shared" si="14"/>
        <v>0</v>
      </c>
      <c r="M8" s="1" t="str">
        <f t="shared" si="14"/>
        <v>0</v>
      </c>
      <c r="N8" s="1" t="str">
        <f t="shared" si="14"/>
        <v>0</v>
      </c>
      <c r="O8" s="1" t="str">
        <f t="shared" si="14"/>
        <v>0</v>
      </c>
      <c r="P8" s="1" t="str">
        <f t="shared" si="14"/>
        <v>0</v>
      </c>
      <c r="Q8" s="1" t="str">
        <f t="shared" si="3"/>
        <v>0.015</v>
      </c>
      <c r="R8" s="1" t="s">
        <v>25</v>
      </c>
      <c r="S8" s="1">
        <v>-0.003</v>
      </c>
      <c r="T8" s="1" t="str">
        <f t="shared" si="4"/>
        <v>0</v>
      </c>
      <c r="U8" s="1" t="str">
        <f t="shared" si="5"/>
        <v>0.012</v>
      </c>
    </row>
    <row r="9" s="1" customFormat="1" spans="1:21">
      <c r="A9" s="1" t="str">
        <f>"4601992066621"</f>
        <v>4601992066621</v>
      </c>
      <c r="B9" s="1" t="s">
        <v>32</v>
      </c>
      <c r="C9" s="1" t="s">
        <v>24</v>
      </c>
      <c r="D9" s="1" t="str">
        <f t="shared" si="0"/>
        <v>2021</v>
      </c>
      <c r="E9" s="1" t="str">
        <f t="shared" ref="E9:P9" si="15">"0"</f>
        <v>0</v>
      </c>
      <c r="F9" s="1" t="str">
        <f t="shared" si="15"/>
        <v>0</v>
      </c>
      <c r="G9" s="1" t="str">
        <f t="shared" si="15"/>
        <v>0</v>
      </c>
      <c r="H9" s="1" t="str">
        <f t="shared" si="15"/>
        <v>0</v>
      </c>
      <c r="I9" s="1" t="str">
        <f t="shared" si="15"/>
        <v>0</v>
      </c>
      <c r="J9" s="1" t="str">
        <f t="shared" si="15"/>
        <v>0</v>
      </c>
      <c r="K9" s="1" t="str">
        <f t="shared" si="15"/>
        <v>0</v>
      </c>
      <c r="L9" s="1" t="str">
        <f t="shared" si="15"/>
        <v>0</v>
      </c>
      <c r="M9" s="1" t="str">
        <f t="shared" si="15"/>
        <v>0</v>
      </c>
      <c r="N9" s="1" t="str">
        <f t="shared" si="15"/>
        <v>0</v>
      </c>
      <c r="O9" s="1" t="str">
        <f t="shared" si="15"/>
        <v>0</v>
      </c>
      <c r="P9" s="1" t="str">
        <f t="shared" si="15"/>
        <v>0</v>
      </c>
      <c r="Q9" s="1" t="str">
        <f t="shared" si="3"/>
        <v>0.015</v>
      </c>
      <c r="R9" s="1" t="s">
        <v>29</v>
      </c>
      <c r="T9" s="1" t="str">
        <f t="shared" si="4"/>
        <v>0</v>
      </c>
      <c r="U9" s="1" t="str">
        <f t="shared" si="11"/>
        <v>0.015</v>
      </c>
    </row>
    <row r="10" s="1" customFormat="1" spans="1:21">
      <c r="A10" s="1" t="str">
        <f>"4601992059378"</f>
        <v>4601992059378</v>
      </c>
      <c r="B10" s="1" t="s">
        <v>33</v>
      </c>
      <c r="C10" s="1" t="s">
        <v>24</v>
      </c>
      <c r="D10" s="1" t="str">
        <f t="shared" si="0"/>
        <v>2021</v>
      </c>
      <c r="E10" s="1" t="str">
        <f t="shared" ref="E10:P10" si="16">"0"</f>
        <v>0</v>
      </c>
      <c r="F10" s="1" t="str">
        <f t="shared" si="16"/>
        <v>0</v>
      </c>
      <c r="G10" s="1" t="str">
        <f t="shared" si="16"/>
        <v>0</v>
      </c>
      <c r="H10" s="1" t="str">
        <f t="shared" si="16"/>
        <v>0</v>
      </c>
      <c r="I10" s="1" t="str">
        <f t="shared" si="16"/>
        <v>0</v>
      </c>
      <c r="J10" s="1" t="str">
        <f t="shared" si="16"/>
        <v>0</v>
      </c>
      <c r="K10" s="1" t="str">
        <f t="shared" si="16"/>
        <v>0</v>
      </c>
      <c r="L10" s="1" t="str">
        <f t="shared" si="16"/>
        <v>0</v>
      </c>
      <c r="M10" s="1" t="str">
        <f t="shared" si="16"/>
        <v>0</v>
      </c>
      <c r="N10" s="1" t="str">
        <f t="shared" si="16"/>
        <v>0</v>
      </c>
      <c r="O10" s="1" t="str">
        <f t="shared" si="16"/>
        <v>0</v>
      </c>
      <c r="P10" s="1" t="str">
        <f t="shared" si="16"/>
        <v>0</v>
      </c>
      <c r="Q10" s="1" t="str">
        <f t="shared" si="3"/>
        <v>0.015</v>
      </c>
      <c r="R10" s="1" t="s">
        <v>29</v>
      </c>
      <c r="T10" s="1" t="str">
        <f t="shared" si="4"/>
        <v>0</v>
      </c>
      <c r="U10" s="1" t="str">
        <f t="shared" si="11"/>
        <v>0.015</v>
      </c>
    </row>
    <row r="11" s="1" customFormat="1" spans="1:21">
      <c r="A11" s="1" t="str">
        <f>"4601992050723"</f>
        <v>4601992050723</v>
      </c>
      <c r="B11" s="1" t="s">
        <v>34</v>
      </c>
      <c r="C11" s="1" t="s">
        <v>24</v>
      </c>
      <c r="D11" s="1" t="str">
        <f t="shared" si="0"/>
        <v>2021</v>
      </c>
      <c r="E11" s="1" t="str">
        <f>"25.9"</f>
        <v>25.9</v>
      </c>
      <c r="F11" s="1" t="str">
        <f t="shared" ref="F11:I11" si="17">"0"</f>
        <v>0</v>
      </c>
      <c r="G11" s="1" t="str">
        <f t="shared" si="17"/>
        <v>0</v>
      </c>
      <c r="H11" s="1" t="str">
        <f t="shared" si="17"/>
        <v>0</v>
      </c>
      <c r="I11" s="1" t="str">
        <f t="shared" si="17"/>
        <v>0</v>
      </c>
      <c r="J11" s="1" t="str">
        <f>"1"</f>
        <v>1</v>
      </c>
      <c r="K11" s="1" t="str">
        <f t="shared" ref="K11:P11" si="18">"0"</f>
        <v>0</v>
      </c>
      <c r="L11" s="1" t="str">
        <f t="shared" si="18"/>
        <v>0</v>
      </c>
      <c r="M11" s="1" t="str">
        <f t="shared" si="18"/>
        <v>0</v>
      </c>
      <c r="N11" s="1" t="str">
        <f t="shared" si="18"/>
        <v>0</v>
      </c>
      <c r="O11" s="1" t="str">
        <f t="shared" si="18"/>
        <v>0</v>
      </c>
      <c r="P11" s="1" t="str">
        <f t="shared" si="18"/>
        <v>0</v>
      </c>
      <c r="Q11" s="1" t="str">
        <f t="shared" si="3"/>
        <v>0.015</v>
      </c>
      <c r="R11" s="1" t="s">
        <v>25</v>
      </c>
      <c r="S11" s="1">
        <v>-0.003</v>
      </c>
      <c r="T11" s="1" t="str">
        <f t="shared" si="4"/>
        <v>0</v>
      </c>
      <c r="U11" s="1" t="str">
        <f>"0.012"</f>
        <v>0.012</v>
      </c>
    </row>
    <row r="12" s="1" customFormat="1" spans="1:21">
      <c r="A12" s="1" t="str">
        <f>"4601992069785"</f>
        <v>4601992069785</v>
      </c>
      <c r="B12" s="1" t="s">
        <v>35</v>
      </c>
      <c r="C12" s="1" t="s">
        <v>24</v>
      </c>
      <c r="D12" s="1" t="str">
        <f t="shared" si="0"/>
        <v>2021</v>
      </c>
      <c r="E12" s="1" t="str">
        <f t="shared" ref="E12:P12" si="19">"0"</f>
        <v>0</v>
      </c>
      <c r="F12" s="1" t="str">
        <f t="shared" si="19"/>
        <v>0</v>
      </c>
      <c r="G12" s="1" t="str">
        <f t="shared" si="19"/>
        <v>0</v>
      </c>
      <c r="H12" s="1" t="str">
        <f t="shared" si="19"/>
        <v>0</v>
      </c>
      <c r="I12" s="1" t="str">
        <f t="shared" si="19"/>
        <v>0</v>
      </c>
      <c r="J12" s="1" t="str">
        <f t="shared" si="19"/>
        <v>0</v>
      </c>
      <c r="K12" s="1" t="str">
        <f t="shared" si="19"/>
        <v>0</v>
      </c>
      <c r="L12" s="1" t="str">
        <f t="shared" si="19"/>
        <v>0</v>
      </c>
      <c r="M12" s="1" t="str">
        <f t="shared" si="19"/>
        <v>0</v>
      </c>
      <c r="N12" s="1" t="str">
        <f t="shared" si="19"/>
        <v>0</v>
      </c>
      <c r="O12" s="1" t="str">
        <f t="shared" si="19"/>
        <v>0</v>
      </c>
      <c r="P12" s="1" t="str">
        <f t="shared" si="19"/>
        <v>0</v>
      </c>
      <c r="Q12" s="1" t="str">
        <f t="shared" si="3"/>
        <v>0.015</v>
      </c>
      <c r="R12" s="1" t="s">
        <v>29</v>
      </c>
      <c r="T12" s="1" t="str">
        <f t="shared" si="4"/>
        <v>0</v>
      </c>
      <c r="U12" s="1" t="str">
        <f t="shared" ref="U12:U65" si="20">"0.015"</f>
        <v>0.015</v>
      </c>
    </row>
    <row r="13" s="1" customFormat="1" spans="1:21">
      <c r="A13" s="1" t="str">
        <f>"4601992068486"</f>
        <v>4601992068486</v>
      </c>
      <c r="B13" s="1" t="s">
        <v>36</v>
      </c>
      <c r="C13" s="1" t="s">
        <v>24</v>
      </c>
      <c r="D13" s="1" t="str">
        <f t="shared" si="0"/>
        <v>2021</v>
      </c>
      <c r="E13" s="1" t="str">
        <f t="shared" ref="E13:P13" si="21">"0"</f>
        <v>0</v>
      </c>
      <c r="F13" s="1" t="str">
        <f t="shared" si="21"/>
        <v>0</v>
      </c>
      <c r="G13" s="1" t="str">
        <f t="shared" si="21"/>
        <v>0</v>
      </c>
      <c r="H13" s="1" t="str">
        <f t="shared" si="21"/>
        <v>0</v>
      </c>
      <c r="I13" s="1" t="str">
        <f t="shared" si="21"/>
        <v>0</v>
      </c>
      <c r="J13" s="1" t="str">
        <f t="shared" si="21"/>
        <v>0</v>
      </c>
      <c r="K13" s="1" t="str">
        <f t="shared" si="21"/>
        <v>0</v>
      </c>
      <c r="L13" s="1" t="str">
        <f t="shared" si="21"/>
        <v>0</v>
      </c>
      <c r="M13" s="1" t="str">
        <f t="shared" si="21"/>
        <v>0</v>
      </c>
      <c r="N13" s="1" t="str">
        <f t="shared" si="21"/>
        <v>0</v>
      </c>
      <c r="O13" s="1" t="str">
        <f t="shared" si="21"/>
        <v>0</v>
      </c>
      <c r="P13" s="1" t="str">
        <f t="shared" si="21"/>
        <v>0</v>
      </c>
      <c r="Q13" s="1" t="str">
        <f t="shared" si="3"/>
        <v>0.015</v>
      </c>
      <c r="R13" s="1" t="s">
        <v>29</v>
      </c>
      <c r="T13" s="1" t="str">
        <f t="shared" si="4"/>
        <v>0</v>
      </c>
      <c r="U13" s="1" t="str">
        <f t="shared" si="20"/>
        <v>0.015</v>
      </c>
    </row>
    <row r="14" s="1" customFormat="1" spans="1:21">
      <c r="A14" s="1" t="str">
        <f>"4601992041437"</f>
        <v>4601992041437</v>
      </c>
      <c r="B14" s="1" t="s">
        <v>37</v>
      </c>
      <c r="C14" s="1" t="s">
        <v>24</v>
      </c>
      <c r="D14" s="1" t="str">
        <f t="shared" si="0"/>
        <v>2021</v>
      </c>
      <c r="E14" s="1" t="str">
        <f>"34.35"</f>
        <v>34.35</v>
      </c>
      <c r="F14" s="1" t="str">
        <f t="shared" ref="F14:I14" si="22">"0"</f>
        <v>0</v>
      </c>
      <c r="G14" s="1" t="str">
        <f t="shared" si="22"/>
        <v>0</v>
      </c>
      <c r="H14" s="1" t="str">
        <f t="shared" si="22"/>
        <v>0</v>
      </c>
      <c r="I14" s="1" t="str">
        <f t="shared" si="22"/>
        <v>0</v>
      </c>
      <c r="J14" s="1" t="str">
        <f>"1"</f>
        <v>1</v>
      </c>
      <c r="K14" s="1" t="str">
        <f t="shared" ref="K14:P14" si="23">"0"</f>
        <v>0</v>
      </c>
      <c r="L14" s="1" t="str">
        <f t="shared" si="23"/>
        <v>0</v>
      </c>
      <c r="M14" s="1" t="str">
        <f t="shared" si="23"/>
        <v>0</v>
      </c>
      <c r="N14" s="1" t="str">
        <f t="shared" si="23"/>
        <v>0</v>
      </c>
      <c r="O14" s="1" t="str">
        <f t="shared" si="23"/>
        <v>0</v>
      </c>
      <c r="P14" s="1" t="str">
        <f t="shared" si="23"/>
        <v>0</v>
      </c>
      <c r="Q14" s="1" t="str">
        <f t="shared" si="3"/>
        <v>0.015</v>
      </c>
      <c r="R14" s="1" t="s">
        <v>25</v>
      </c>
      <c r="S14" s="1">
        <v>-0.003</v>
      </c>
      <c r="T14" s="1" t="str">
        <f t="shared" si="4"/>
        <v>0</v>
      </c>
      <c r="U14" s="1" t="str">
        <f>"0.012"</f>
        <v>0.012</v>
      </c>
    </row>
    <row r="15" s="1" customFormat="1" spans="1:21">
      <c r="A15" s="1" t="str">
        <f>"4601992070951"</f>
        <v>4601992070951</v>
      </c>
      <c r="B15" s="1" t="s">
        <v>38</v>
      </c>
      <c r="C15" s="1" t="s">
        <v>24</v>
      </c>
      <c r="D15" s="1" t="str">
        <f t="shared" si="0"/>
        <v>2021</v>
      </c>
      <c r="E15" s="1" t="str">
        <f t="shared" ref="E15:P15" si="24">"0"</f>
        <v>0</v>
      </c>
      <c r="F15" s="1" t="str">
        <f t="shared" si="24"/>
        <v>0</v>
      </c>
      <c r="G15" s="1" t="str">
        <f t="shared" si="24"/>
        <v>0</v>
      </c>
      <c r="H15" s="1" t="str">
        <f t="shared" si="24"/>
        <v>0</v>
      </c>
      <c r="I15" s="1" t="str">
        <f t="shared" si="24"/>
        <v>0</v>
      </c>
      <c r="J15" s="1" t="str">
        <f t="shared" si="24"/>
        <v>0</v>
      </c>
      <c r="K15" s="1" t="str">
        <f t="shared" si="24"/>
        <v>0</v>
      </c>
      <c r="L15" s="1" t="str">
        <f t="shared" si="24"/>
        <v>0</v>
      </c>
      <c r="M15" s="1" t="str">
        <f t="shared" si="24"/>
        <v>0</v>
      </c>
      <c r="N15" s="1" t="str">
        <f t="shared" si="24"/>
        <v>0</v>
      </c>
      <c r="O15" s="1" t="str">
        <f t="shared" si="24"/>
        <v>0</v>
      </c>
      <c r="P15" s="1" t="str">
        <f t="shared" si="24"/>
        <v>0</v>
      </c>
      <c r="Q15" s="1" t="str">
        <f t="shared" si="3"/>
        <v>0.015</v>
      </c>
      <c r="R15" s="1" t="s">
        <v>29</v>
      </c>
      <c r="T15" s="1" t="str">
        <f t="shared" si="4"/>
        <v>0</v>
      </c>
      <c r="U15" s="1" t="str">
        <f t="shared" si="20"/>
        <v>0.015</v>
      </c>
    </row>
    <row r="16" s="1" customFormat="1" spans="1:21">
      <c r="A16" s="1" t="str">
        <f>"4601992071190"</f>
        <v>4601992071190</v>
      </c>
      <c r="B16" s="1" t="s">
        <v>39</v>
      </c>
      <c r="C16" s="1" t="s">
        <v>24</v>
      </c>
      <c r="D16" s="1" t="str">
        <f t="shared" si="0"/>
        <v>2021</v>
      </c>
      <c r="E16" s="1" t="str">
        <f t="shared" ref="E16:P16" si="25">"0"</f>
        <v>0</v>
      </c>
      <c r="F16" s="1" t="str">
        <f t="shared" si="25"/>
        <v>0</v>
      </c>
      <c r="G16" s="1" t="str">
        <f t="shared" si="25"/>
        <v>0</v>
      </c>
      <c r="H16" s="1" t="str">
        <f t="shared" si="25"/>
        <v>0</v>
      </c>
      <c r="I16" s="1" t="str">
        <f t="shared" si="25"/>
        <v>0</v>
      </c>
      <c r="J16" s="1" t="str">
        <f t="shared" si="25"/>
        <v>0</v>
      </c>
      <c r="K16" s="1" t="str">
        <f t="shared" si="25"/>
        <v>0</v>
      </c>
      <c r="L16" s="1" t="str">
        <f t="shared" si="25"/>
        <v>0</v>
      </c>
      <c r="M16" s="1" t="str">
        <f t="shared" si="25"/>
        <v>0</v>
      </c>
      <c r="N16" s="1" t="str">
        <f t="shared" si="25"/>
        <v>0</v>
      </c>
      <c r="O16" s="1" t="str">
        <f t="shared" si="25"/>
        <v>0</v>
      </c>
      <c r="P16" s="1" t="str">
        <f t="shared" si="25"/>
        <v>0</v>
      </c>
      <c r="Q16" s="1" t="str">
        <f t="shared" si="3"/>
        <v>0.015</v>
      </c>
      <c r="R16" s="1" t="s">
        <v>29</v>
      </c>
      <c r="T16" s="1" t="str">
        <f t="shared" si="4"/>
        <v>0</v>
      </c>
      <c r="U16" s="1" t="str">
        <f t="shared" si="20"/>
        <v>0.015</v>
      </c>
    </row>
    <row r="17" s="1" customFormat="1" spans="1:21">
      <c r="A17" s="1" t="str">
        <f>"4601992071198"</f>
        <v>4601992071198</v>
      </c>
      <c r="B17" s="1" t="s">
        <v>40</v>
      </c>
      <c r="C17" s="1" t="s">
        <v>24</v>
      </c>
      <c r="D17" s="1" t="str">
        <f t="shared" si="0"/>
        <v>2021</v>
      </c>
      <c r="E17" s="1" t="str">
        <f t="shared" ref="E17:P17" si="26">"0"</f>
        <v>0</v>
      </c>
      <c r="F17" s="1" t="str">
        <f t="shared" si="26"/>
        <v>0</v>
      </c>
      <c r="G17" s="1" t="str">
        <f t="shared" si="26"/>
        <v>0</v>
      </c>
      <c r="H17" s="1" t="str">
        <f t="shared" si="26"/>
        <v>0</v>
      </c>
      <c r="I17" s="1" t="str">
        <f t="shared" si="26"/>
        <v>0</v>
      </c>
      <c r="J17" s="1" t="str">
        <f t="shared" si="26"/>
        <v>0</v>
      </c>
      <c r="K17" s="1" t="str">
        <f t="shared" si="26"/>
        <v>0</v>
      </c>
      <c r="L17" s="1" t="str">
        <f t="shared" si="26"/>
        <v>0</v>
      </c>
      <c r="M17" s="1" t="str">
        <f t="shared" si="26"/>
        <v>0</v>
      </c>
      <c r="N17" s="1" t="str">
        <f t="shared" si="26"/>
        <v>0</v>
      </c>
      <c r="O17" s="1" t="str">
        <f t="shared" si="26"/>
        <v>0</v>
      </c>
      <c r="P17" s="1" t="str">
        <f t="shared" si="26"/>
        <v>0</v>
      </c>
      <c r="Q17" s="1" t="str">
        <f t="shared" si="3"/>
        <v>0.015</v>
      </c>
      <c r="R17" s="1" t="s">
        <v>29</v>
      </c>
      <c r="T17" s="1" t="str">
        <f t="shared" si="4"/>
        <v>0</v>
      </c>
      <c r="U17" s="1" t="str">
        <f t="shared" si="20"/>
        <v>0.015</v>
      </c>
    </row>
    <row r="18" s="1" customFormat="1" spans="1:21">
      <c r="A18" s="1" t="str">
        <f>"4601992096335"</f>
        <v>4601992096335</v>
      </c>
      <c r="B18" s="1" t="s">
        <v>41</v>
      </c>
      <c r="C18" s="1" t="s">
        <v>24</v>
      </c>
      <c r="D18" s="1" t="str">
        <f t="shared" si="0"/>
        <v>2021</v>
      </c>
      <c r="E18" s="1" t="str">
        <f t="shared" ref="E18:P18" si="27">"0"</f>
        <v>0</v>
      </c>
      <c r="F18" s="1" t="str">
        <f t="shared" si="27"/>
        <v>0</v>
      </c>
      <c r="G18" s="1" t="str">
        <f t="shared" si="27"/>
        <v>0</v>
      </c>
      <c r="H18" s="1" t="str">
        <f t="shared" si="27"/>
        <v>0</v>
      </c>
      <c r="I18" s="1" t="str">
        <f t="shared" si="27"/>
        <v>0</v>
      </c>
      <c r="J18" s="1" t="str">
        <f t="shared" si="27"/>
        <v>0</v>
      </c>
      <c r="K18" s="1" t="str">
        <f t="shared" si="27"/>
        <v>0</v>
      </c>
      <c r="L18" s="1" t="str">
        <f t="shared" si="27"/>
        <v>0</v>
      </c>
      <c r="M18" s="1" t="str">
        <f t="shared" si="27"/>
        <v>0</v>
      </c>
      <c r="N18" s="1" t="str">
        <f t="shared" si="27"/>
        <v>0</v>
      </c>
      <c r="O18" s="1" t="str">
        <f t="shared" si="27"/>
        <v>0</v>
      </c>
      <c r="P18" s="1" t="str">
        <f t="shared" si="27"/>
        <v>0</v>
      </c>
      <c r="Q18" s="1" t="str">
        <f t="shared" si="3"/>
        <v>0.015</v>
      </c>
      <c r="R18" s="1" t="s">
        <v>29</v>
      </c>
      <c r="T18" s="1" t="str">
        <f t="shared" si="4"/>
        <v>0</v>
      </c>
      <c r="U18" s="1" t="str">
        <f t="shared" si="20"/>
        <v>0.015</v>
      </c>
    </row>
    <row r="19" s="1" customFormat="1" spans="1:21">
      <c r="A19" s="1" t="str">
        <f>"4601992132184"</f>
        <v>4601992132184</v>
      </c>
      <c r="B19" s="1" t="s">
        <v>42</v>
      </c>
      <c r="C19" s="1" t="s">
        <v>24</v>
      </c>
      <c r="D19" s="1" t="str">
        <f t="shared" si="0"/>
        <v>2021</v>
      </c>
      <c r="E19" s="1" t="str">
        <f t="shared" ref="E19:P19" si="28">"0"</f>
        <v>0</v>
      </c>
      <c r="F19" s="1" t="str">
        <f t="shared" si="28"/>
        <v>0</v>
      </c>
      <c r="G19" s="1" t="str">
        <f t="shared" si="28"/>
        <v>0</v>
      </c>
      <c r="H19" s="1" t="str">
        <f t="shared" si="28"/>
        <v>0</v>
      </c>
      <c r="I19" s="1" t="str">
        <f t="shared" si="28"/>
        <v>0</v>
      </c>
      <c r="J19" s="1" t="str">
        <f t="shared" si="28"/>
        <v>0</v>
      </c>
      <c r="K19" s="1" t="str">
        <f t="shared" si="28"/>
        <v>0</v>
      </c>
      <c r="L19" s="1" t="str">
        <f t="shared" si="28"/>
        <v>0</v>
      </c>
      <c r="M19" s="1" t="str">
        <f t="shared" si="28"/>
        <v>0</v>
      </c>
      <c r="N19" s="1" t="str">
        <f t="shared" si="28"/>
        <v>0</v>
      </c>
      <c r="O19" s="1" t="str">
        <f t="shared" si="28"/>
        <v>0</v>
      </c>
      <c r="P19" s="1" t="str">
        <f t="shared" si="28"/>
        <v>0</v>
      </c>
      <c r="Q19" s="1" t="str">
        <f t="shared" si="3"/>
        <v>0.015</v>
      </c>
      <c r="R19" s="1" t="s">
        <v>29</v>
      </c>
      <c r="T19" s="1" t="str">
        <f t="shared" si="4"/>
        <v>0</v>
      </c>
      <c r="U19" s="1" t="str">
        <f t="shared" si="20"/>
        <v>0.015</v>
      </c>
    </row>
    <row r="20" s="1" customFormat="1" spans="1:21">
      <c r="A20" s="1" t="str">
        <f>"4601992119520"</f>
        <v>4601992119520</v>
      </c>
      <c r="B20" s="1" t="s">
        <v>43</v>
      </c>
      <c r="C20" s="1" t="s">
        <v>24</v>
      </c>
      <c r="D20" s="1" t="str">
        <f t="shared" si="0"/>
        <v>2021</v>
      </c>
      <c r="E20" s="1" t="str">
        <f t="shared" ref="E20:P20" si="29">"0"</f>
        <v>0</v>
      </c>
      <c r="F20" s="1" t="str">
        <f t="shared" si="29"/>
        <v>0</v>
      </c>
      <c r="G20" s="1" t="str">
        <f t="shared" si="29"/>
        <v>0</v>
      </c>
      <c r="H20" s="1" t="str">
        <f t="shared" si="29"/>
        <v>0</v>
      </c>
      <c r="I20" s="1" t="str">
        <f t="shared" si="29"/>
        <v>0</v>
      </c>
      <c r="J20" s="1" t="str">
        <f t="shared" si="29"/>
        <v>0</v>
      </c>
      <c r="K20" s="1" t="str">
        <f t="shared" si="29"/>
        <v>0</v>
      </c>
      <c r="L20" s="1" t="str">
        <f t="shared" si="29"/>
        <v>0</v>
      </c>
      <c r="M20" s="1" t="str">
        <f t="shared" si="29"/>
        <v>0</v>
      </c>
      <c r="N20" s="1" t="str">
        <f t="shared" si="29"/>
        <v>0</v>
      </c>
      <c r="O20" s="1" t="str">
        <f t="shared" si="29"/>
        <v>0</v>
      </c>
      <c r="P20" s="1" t="str">
        <f t="shared" si="29"/>
        <v>0</v>
      </c>
      <c r="Q20" s="1" t="str">
        <f t="shared" si="3"/>
        <v>0.015</v>
      </c>
      <c r="R20" s="1" t="s">
        <v>29</v>
      </c>
      <c r="T20" s="1" t="str">
        <f t="shared" si="4"/>
        <v>0</v>
      </c>
      <c r="U20" s="1" t="str">
        <f t="shared" si="20"/>
        <v>0.015</v>
      </c>
    </row>
    <row r="21" s="1" customFormat="1" spans="1:21">
      <c r="A21" s="1" t="str">
        <f>"4601992137923"</f>
        <v>4601992137923</v>
      </c>
      <c r="B21" s="1" t="s">
        <v>44</v>
      </c>
      <c r="C21" s="1" t="s">
        <v>24</v>
      </c>
      <c r="D21" s="1" t="str">
        <f t="shared" si="0"/>
        <v>2021</v>
      </c>
      <c r="E21" s="1" t="str">
        <f t="shared" ref="E21:P21" si="30">"0"</f>
        <v>0</v>
      </c>
      <c r="F21" s="1" t="str">
        <f t="shared" si="30"/>
        <v>0</v>
      </c>
      <c r="G21" s="1" t="str">
        <f t="shared" si="30"/>
        <v>0</v>
      </c>
      <c r="H21" s="1" t="str">
        <f t="shared" si="30"/>
        <v>0</v>
      </c>
      <c r="I21" s="1" t="str">
        <f t="shared" si="30"/>
        <v>0</v>
      </c>
      <c r="J21" s="1" t="str">
        <f t="shared" si="30"/>
        <v>0</v>
      </c>
      <c r="K21" s="1" t="str">
        <f t="shared" si="30"/>
        <v>0</v>
      </c>
      <c r="L21" s="1" t="str">
        <f t="shared" si="30"/>
        <v>0</v>
      </c>
      <c r="M21" s="1" t="str">
        <f t="shared" si="30"/>
        <v>0</v>
      </c>
      <c r="N21" s="1" t="str">
        <f t="shared" si="30"/>
        <v>0</v>
      </c>
      <c r="O21" s="1" t="str">
        <f t="shared" si="30"/>
        <v>0</v>
      </c>
      <c r="P21" s="1" t="str">
        <f t="shared" si="30"/>
        <v>0</v>
      </c>
      <c r="Q21" s="1" t="str">
        <f t="shared" si="3"/>
        <v>0.015</v>
      </c>
      <c r="R21" s="1" t="s">
        <v>29</v>
      </c>
      <c r="T21" s="1" t="str">
        <f t="shared" si="4"/>
        <v>0</v>
      </c>
      <c r="U21" s="1" t="str">
        <f t="shared" si="20"/>
        <v>0.015</v>
      </c>
    </row>
    <row r="22" s="1" customFormat="1" spans="1:21">
      <c r="A22" s="1" t="str">
        <f>"4601992117350"</f>
        <v>4601992117350</v>
      </c>
      <c r="B22" s="1" t="s">
        <v>45</v>
      </c>
      <c r="C22" s="1" t="s">
        <v>24</v>
      </c>
      <c r="D22" s="1" t="str">
        <f t="shared" si="0"/>
        <v>2021</v>
      </c>
      <c r="E22" s="1" t="str">
        <f t="shared" ref="E22:I22" si="31">"0"</f>
        <v>0</v>
      </c>
      <c r="F22" s="1" t="str">
        <f t="shared" si="31"/>
        <v>0</v>
      </c>
      <c r="G22" s="1" t="str">
        <f t="shared" si="31"/>
        <v>0</v>
      </c>
      <c r="H22" s="1" t="str">
        <f t="shared" si="31"/>
        <v>0</v>
      </c>
      <c r="I22" s="1" t="str">
        <f t="shared" si="31"/>
        <v>0</v>
      </c>
      <c r="J22" s="1" t="str">
        <f>"2"</f>
        <v>2</v>
      </c>
      <c r="K22" s="1" t="str">
        <f t="shared" ref="K22:P22" si="32">"0"</f>
        <v>0</v>
      </c>
      <c r="L22" s="1" t="str">
        <f t="shared" si="32"/>
        <v>0</v>
      </c>
      <c r="M22" s="1" t="str">
        <f t="shared" si="32"/>
        <v>0</v>
      </c>
      <c r="N22" s="1" t="str">
        <f t="shared" si="32"/>
        <v>0</v>
      </c>
      <c r="O22" s="1" t="str">
        <f t="shared" si="32"/>
        <v>0</v>
      </c>
      <c r="P22" s="1" t="str">
        <f t="shared" si="32"/>
        <v>0</v>
      </c>
      <c r="Q22" s="1" t="str">
        <f t="shared" si="3"/>
        <v>0.015</v>
      </c>
      <c r="R22" s="1" t="s">
        <v>29</v>
      </c>
      <c r="T22" s="1" t="str">
        <f t="shared" si="4"/>
        <v>0</v>
      </c>
      <c r="U22" s="1" t="str">
        <f t="shared" si="20"/>
        <v>0.015</v>
      </c>
    </row>
    <row r="23" s="1" customFormat="1" spans="1:21">
      <c r="A23" s="1" t="str">
        <f>"4601992156972"</f>
        <v>4601992156972</v>
      </c>
      <c r="B23" s="1" t="s">
        <v>46</v>
      </c>
      <c r="C23" s="1" t="s">
        <v>24</v>
      </c>
      <c r="D23" s="1" t="str">
        <f t="shared" si="0"/>
        <v>2021</v>
      </c>
      <c r="E23" s="1" t="str">
        <f t="shared" ref="E23:P23" si="33">"0"</f>
        <v>0</v>
      </c>
      <c r="F23" s="1" t="str">
        <f t="shared" si="33"/>
        <v>0</v>
      </c>
      <c r="G23" s="1" t="str">
        <f t="shared" si="33"/>
        <v>0</v>
      </c>
      <c r="H23" s="1" t="str">
        <f t="shared" si="33"/>
        <v>0</v>
      </c>
      <c r="I23" s="1" t="str">
        <f t="shared" si="33"/>
        <v>0</v>
      </c>
      <c r="J23" s="1" t="str">
        <f t="shared" si="33"/>
        <v>0</v>
      </c>
      <c r="K23" s="1" t="str">
        <f t="shared" si="33"/>
        <v>0</v>
      </c>
      <c r="L23" s="1" t="str">
        <f t="shared" si="33"/>
        <v>0</v>
      </c>
      <c r="M23" s="1" t="str">
        <f t="shared" si="33"/>
        <v>0</v>
      </c>
      <c r="N23" s="1" t="str">
        <f t="shared" si="33"/>
        <v>0</v>
      </c>
      <c r="O23" s="1" t="str">
        <f t="shared" si="33"/>
        <v>0</v>
      </c>
      <c r="P23" s="1" t="str">
        <f t="shared" si="33"/>
        <v>0</v>
      </c>
      <c r="Q23" s="1" t="str">
        <f t="shared" si="3"/>
        <v>0.015</v>
      </c>
      <c r="R23" s="1" t="s">
        <v>29</v>
      </c>
      <c r="T23" s="1" t="str">
        <f t="shared" si="4"/>
        <v>0</v>
      </c>
      <c r="U23" s="1" t="str">
        <f t="shared" si="20"/>
        <v>0.015</v>
      </c>
    </row>
    <row r="24" s="1" customFormat="1" spans="1:21">
      <c r="A24" s="1" t="str">
        <f>"4601992146200"</f>
        <v>4601992146200</v>
      </c>
      <c r="B24" s="1" t="s">
        <v>47</v>
      </c>
      <c r="C24" s="1" t="s">
        <v>24</v>
      </c>
      <c r="D24" s="1" t="str">
        <f t="shared" si="0"/>
        <v>2021</v>
      </c>
      <c r="E24" s="1" t="str">
        <f t="shared" ref="E24:P24" si="34">"0"</f>
        <v>0</v>
      </c>
      <c r="F24" s="1" t="str">
        <f t="shared" si="34"/>
        <v>0</v>
      </c>
      <c r="G24" s="1" t="str">
        <f t="shared" si="34"/>
        <v>0</v>
      </c>
      <c r="H24" s="1" t="str">
        <f t="shared" si="34"/>
        <v>0</v>
      </c>
      <c r="I24" s="1" t="str">
        <f t="shared" si="34"/>
        <v>0</v>
      </c>
      <c r="J24" s="1" t="str">
        <f t="shared" si="34"/>
        <v>0</v>
      </c>
      <c r="K24" s="1" t="str">
        <f t="shared" si="34"/>
        <v>0</v>
      </c>
      <c r="L24" s="1" t="str">
        <f t="shared" si="34"/>
        <v>0</v>
      </c>
      <c r="M24" s="1" t="str">
        <f t="shared" si="34"/>
        <v>0</v>
      </c>
      <c r="N24" s="1" t="str">
        <f t="shared" si="34"/>
        <v>0</v>
      </c>
      <c r="O24" s="1" t="str">
        <f t="shared" si="34"/>
        <v>0</v>
      </c>
      <c r="P24" s="1" t="str">
        <f t="shared" si="34"/>
        <v>0</v>
      </c>
      <c r="Q24" s="1" t="str">
        <f t="shared" si="3"/>
        <v>0.015</v>
      </c>
      <c r="R24" s="1" t="s">
        <v>29</v>
      </c>
      <c r="T24" s="1" t="str">
        <f t="shared" si="4"/>
        <v>0</v>
      </c>
      <c r="U24" s="1" t="str">
        <f t="shared" si="20"/>
        <v>0.015</v>
      </c>
    </row>
    <row r="25" s="1" customFormat="1" spans="1:21">
      <c r="A25" s="1" t="str">
        <f>"4601992164946"</f>
        <v>4601992164946</v>
      </c>
      <c r="B25" s="1" t="s">
        <v>48</v>
      </c>
      <c r="C25" s="1" t="s">
        <v>24</v>
      </c>
      <c r="D25" s="1" t="str">
        <f t="shared" si="0"/>
        <v>2021</v>
      </c>
      <c r="E25" s="1" t="str">
        <f t="shared" ref="E25:P25" si="35">"0"</f>
        <v>0</v>
      </c>
      <c r="F25" s="1" t="str">
        <f t="shared" si="35"/>
        <v>0</v>
      </c>
      <c r="G25" s="1" t="str">
        <f t="shared" si="35"/>
        <v>0</v>
      </c>
      <c r="H25" s="1" t="str">
        <f t="shared" si="35"/>
        <v>0</v>
      </c>
      <c r="I25" s="1" t="str">
        <f t="shared" si="35"/>
        <v>0</v>
      </c>
      <c r="J25" s="1" t="str">
        <f t="shared" si="35"/>
        <v>0</v>
      </c>
      <c r="K25" s="1" t="str">
        <f t="shared" si="35"/>
        <v>0</v>
      </c>
      <c r="L25" s="1" t="str">
        <f t="shared" si="35"/>
        <v>0</v>
      </c>
      <c r="M25" s="1" t="str">
        <f t="shared" si="35"/>
        <v>0</v>
      </c>
      <c r="N25" s="1" t="str">
        <f t="shared" si="35"/>
        <v>0</v>
      </c>
      <c r="O25" s="1" t="str">
        <f t="shared" si="35"/>
        <v>0</v>
      </c>
      <c r="P25" s="1" t="str">
        <f t="shared" si="35"/>
        <v>0</v>
      </c>
      <c r="Q25" s="1" t="str">
        <f t="shared" si="3"/>
        <v>0.015</v>
      </c>
      <c r="R25" s="1" t="s">
        <v>29</v>
      </c>
      <c r="T25" s="1" t="str">
        <f t="shared" si="4"/>
        <v>0</v>
      </c>
      <c r="U25" s="1" t="str">
        <f t="shared" si="20"/>
        <v>0.015</v>
      </c>
    </row>
    <row r="26" s="1" customFormat="1" spans="1:21">
      <c r="A26" s="1" t="str">
        <f>"4601992168321"</f>
        <v>4601992168321</v>
      </c>
      <c r="B26" s="1" t="s">
        <v>49</v>
      </c>
      <c r="C26" s="1" t="s">
        <v>24</v>
      </c>
      <c r="D26" s="1" t="str">
        <f t="shared" si="0"/>
        <v>2021</v>
      </c>
      <c r="E26" s="1" t="str">
        <f t="shared" ref="E26:P26" si="36">"0"</f>
        <v>0</v>
      </c>
      <c r="F26" s="1" t="str">
        <f t="shared" si="36"/>
        <v>0</v>
      </c>
      <c r="G26" s="1" t="str">
        <f t="shared" si="36"/>
        <v>0</v>
      </c>
      <c r="H26" s="1" t="str">
        <f t="shared" si="36"/>
        <v>0</v>
      </c>
      <c r="I26" s="1" t="str">
        <f t="shared" si="36"/>
        <v>0</v>
      </c>
      <c r="J26" s="1" t="str">
        <f t="shared" si="36"/>
        <v>0</v>
      </c>
      <c r="K26" s="1" t="str">
        <f t="shared" si="36"/>
        <v>0</v>
      </c>
      <c r="L26" s="1" t="str">
        <f t="shared" si="36"/>
        <v>0</v>
      </c>
      <c r="M26" s="1" t="str">
        <f t="shared" si="36"/>
        <v>0</v>
      </c>
      <c r="N26" s="1" t="str">
        <f t="shared" si="36"/>
        <v>0</v>
      </c>
      <c r="O26" s="1" t="str">
        <f t="shared" si="36"/>
        <v>0</v>
      </c>
      <c r="P26" s="1" t="str">
        <f t="shared" si="36"/>
        <v>0</v>
      </c>
      <c r="Q26" s="1" t="str">
        <f t="shared" si="3"/>
        <v>0.015</v>
      </c>
      <c r="R26" s="1" t="s">
        <v>29</v>
      </c>
      <c r="T26" s="1" t="str">
        <f t="shared" si="4"/>
        <v>0</v>
      </c>
      <c r="U26" s="1" t="str">
        <f t="shared" si="20"/>
        <v>0.015</v>
      </c>
    </row>
    <row r="27" s="1" customFormat="1" spans="1:21">
      <c r="A27" s="1" t="str">
        <f>"4601992168312"</f>
        <v>4601992168312</v>
      </c>
      <c r="B27" s="1" t="s">
        <v>50</v>
      </c>
      <c r="C27" s="1" t="s">
        <v>24</v>
      </c>
      <c r="D27" s="1" t="str">
        <f t="shared" si="0"/>
        <v>2021</v>
      </c>
      <c r="E27" s="1" t="str">
        <f t="shared" ref="E27:P27" si="37">"0"</f>
        <v>0</v>
      </c>
      <c r="F27" s="1" t="str">
        <f t="shared" si="37"/>
        <v>0</v>
      </c>
      <c r="G27" s="1" t="str">
        <f t="shared" si="37"/>
        <v>0</v>
      </c>
      <c r="H27" s="1" t="str">
        <f t="shared" si="37"/>
        <v>0</v>
      </c>
      <c r="I27" s="1" t="str">
        <f t="shared" si="37"/>
        <v>0</v>
      </c>
      <c r="J27" s="1" t="str">
        <f t="shared" si="37"/>
        <v>0</v>
      </c>
      <c r="K27" s="1" t="str">
        <f t="shared" si="37"/>
        <v>0</v>
      </c>
      <c r="L27" s="1" t="str">
        <f t="shared" si="37"/>
        <v>0</v>
      </c>
      <c r="M27" s="1" t="str">
        <f t="shared" si="37"/>
        <v>0</v>
      </c>
      <c r="N27" s="1" t="str">
        <f t="shared" si="37"/>
        <v>0</v>
      </c>
      <c r="O27" s="1" t="str">
        <f t="shared" si="37"/>
        <v>0</v>
      </c>
      <c r="P27" s="1" t="str">
        <f t="shared" si="37"/>
        <v>0</v>
      </c>
      <c r="Q27" s="1" t="str">
        <f t="shared" si="3"/>
        <v>0.015</v>
      </c>
      <c r="R27" s="1" t="s">
        <v>29</v>
      </c>
      <c r="T27" s="1" t="str">
        <f t="shared" si="4"/>
        <v>0</v>
      </c>
      <c r="U27" s="1" t="str">
        <f t="shared" si="20"/>
        <v>0.015</v>
      </c>
    </row>
    <row r="28" s="1" customFormat="1" spans="1:21">
      <c r="A28" s="1" t="str">
        <f>"4601992160865"</f>
        <v>4601992160865</v>
      </c>
      <c r="B28" s="1" t="s">
        <v>51</v>
      </c>
      <c r="C28" s="1" t="s">
        <v>24</v>
      </c>
      <c r="D28" s="1" t="str">
        <f t="shared" si="0"/>
        <v>2021</v>
      </c>
      <c r="E28" s="1" t="str">
        <f t="shared" ref="E28:I28" si="38">"0"</f>
        <v>0</v>
      </c>
      <c r="F28" s="1" t="str">
        <f t="shared" si="38"/>
        <v>0</v>
      </c>
      <c r="G28" s="1" t="str">
        <f t="shared" si="38"/>
        <v>0</v>
      </c>
      <c r="H28" s="1" t="str">
        <f t="shared" si="38"/>
        <v>0</v>
      </c>
      <c r="I28" s="1" t="str">
        <f t="shared" si="38"/>
        <v>0</v>
      </c>
      <c r="J28" s="1" t="str">
        <f>"3"</f>
        <v>3</v>
      </c>
      <c r="K28" s="1" t="str">
        <f t="shared" ref="K28:P28" si="39">"0"</f>
        <v>0</v>
      </c>
      <c r="L28" s="1" t="str">
        <f t="shared" si="39"/>
        <v>0</v>
      </c>
      <c r="M28" s="1" t="str">
        <f t="shared" si="39"/>
        <v>0</v>
      </c>
      <c r="N28" s="1" t="str">
        <f t="shared" si="39"/>
        <v>0</v>
      </c>
      <c r="O28" s="1" t="str">
        <f t="shared" si="39"/>
        <v>0</v>
      </c>
      <c r="P28" s="1" t="str">
        <f t="shared" si="39"/>
        <v>0</v>
      </c>
      <c r="Q28" s="1" t="str">
        <f t="shared" si="3"/>
        <v>0.015</v>
      </c>
      <c r="R28" s="1" t="s">
        <v>29</v>
      </c>
      <c r="T28" s="1" t="str">
        <f t="shared" si="4"/>
        <v>0</v>
      </c>
      <c r="U28" s="1" t="str">
        <f t="shared" si="20"/>
        <v>0.015</v>
      </c>
    </row>
    <row r="29" s="1" customFormat="1" spans="1:21">
      <c r="A29" s="1" t="str">
        <f>"4601992169074"</f>
        <v>4601992169074</v>
      </c>
      <c r="B29" s="1" t="s">
        <v>52</v>
      </c>
      <c r="C29" s="1" t="s">
        <v>24</v>
      </c>
      <c r="D29" s="1" t="str">
        <f t="shared" si="0"/>
        <v>2021</v>
      </c>
      <c r="E29" s="1" t="str">
        <f t="shared" ref="E29:P29" si="40">"0"</f>
        <v>0</v>
      </c>
      <c r="F29" s="1" t="str">
        <f t="shared" si="40"/>
        <v>0</v>
      </c>
      <c r="G29" s="1" t="str">
        <f t="shared" si="40"/>
        <v>0</v>
      </c>
      <c r="H29" s="1" t="str">
        <f t="shared" si="40"/>
        <v>0</v>
      </c>
      <c r="I29" s="1" t="str">
        <f t="shared" si="40"/>
        <v>0</v>
      </c>
      <c r="J29" s="1" t="str">
        <f t="shared" si="40"/>
        <v>0</v>
      </c>
      <c r="K29" s="1" t="str">
        <f t="shared" si="40"/>
        <v>0</v>
      </c>
      <c r="L29" s="1" t="str">
        <f t="shared" si="40"/>
        <v>0</v>
      </c>
      <c r="M29" s="1" t="str">
        <f t="shared" si="40"/>
        <v>0</v>
      </c>
      <c r="N29" s="1" t="str">
        <f t="shared" si="40"/>
        <v>0</v>
      </c>
      <c r="O29" s="1" t="str">
        <f t="shared" si="40"/>
        <v>0</v>
      </c>
      <c r="P29" s="1" t="str">
        <f t="shared" si="40"/>
        <v>0</v>
      </c>
      <c r="Q29" s="1" t="str">
        <f t="shared" si="3"/>
        <v>0.015</v>
      </c>
      <c r="R29" s="1" t="s">
        <v>29</v>
      </c>
      <c r="T29" s="1" t="str">
        <f t="shared" si="4"/>
        <v>0</v>
      </c>
      <c r="U29" s="1" t="str">
        <f t="shared" si="20"/>
        <v>0.015</v>
      </c>
    </row>
    <row r="30" s="1" customFormat="1" spans="1:21">
      <c r="A30" s="1" t="str">
        <f>"4601992169664"</f>
        <v>4601992169664</v>
      </c>
      <c r="B30" s="1" t="s">
        <v>53</v>
      </c>
      <c r="C30" s="1" t="s">
        <v>24</v>
      </c>
      <c r="D30" s="1" t="str">
        <f t="shared" si="0"/>
        <v>2021</v>
      </c>
      <c r="E30" s="1" t="str">
        <f t="shared" ref="E30:P30" si="41">"0"</f>
        <v>0</v>
      </c>
      <c r="F30" s="1" t="str">
        <f t="shared" si="41"/>
        <v>0</v>
      </c>
      <c r="G30" s="1" t="str">
        <f t="shared" si="41"/>
        <v>0</v>
      </c>
      <c r="H30" s="1" t="str">
        <f t="shared" si="41"/>
        <v>0</v>
      </c>
      <c r="I30" s="1" t="str">
        <f t="shared" si="41"/>
        <v>0</v>
      </c>
      <c r="J30" s="1" t="str">
        <f t="shared" si="41"/>
        <v>0</v>
      </c>
      <c r="K30" s="1" t="str">
        <f t="shared" si="41"/>
        <v>0</v>
      </c>
      <c r="L30" s="1" t="str">
        <f t="shared" si="41"/>
        <v>0</v>
      </c>
      <c r="M30" s="1" t="str">
        <f t="shared" si="41"/>
        <v>0</v>
      </c>
      <c r="N30" s="1" t="str">
        <f t="shared" si="41"/>
        <v>0</v>
      </c>
      <c r="O30" s="1" t="str">
        <f t="shared" si="41"/>
        <v>0</v>
      </c>
      <c r="P30" s="1" t="str">
        <f t="shared" si="41"/>
        <v>0</v>
      </c>
      <c r="Q30" s="1" t="str">
        <f t="shared" si="3"/>
        <v>0.015</v>
      </c>
      <c r="R30" s="1" t="s">
        <v>29</v>
      </c>
      <c r="T30" s="1" t="str">
        <f t="shared" si="4"/>
        <v>0</v>
      </c>
      <c r="U30" s="1" t="str">
        <f t="shared" si="20"/>
        <v>0.015</v>
      </c>
    </row>
    <row r="31" s="1" customFormat="1" spans="1:21">
      <c r="A31" s="1" t="str">
        <f>"4601992169943"</f>
        <v>4601992169943</v>
      </c>
      <c r="B31" s="1" t="s">
        <v>54</v>
      </c>
      <c r="C31" s="1" t="s">
        <v>24</v>
      </c>
      <c r="D31" s="1" t="str">
        <f t="shared" si="0"/>
        <v>2021</v>
      </c>
      <c r="E31" s="1" t="str">
        <f t="shared" ref="E31:P31" si="42">"0"</f>
        <v>0</v>
      </c>
      <c r="F31" s="1" t="str">
        <f t="shared" si="42"/>
        <v>0</v>
      </c>
      <c r="G31" s="1" t="str">
        <f t="shared" si="42"/>
        <v>0</v>
      </c>
      <c r="H31" s="1" t="str">
        <f t="shared" si="42"/>
        <v>0</v>
      </c>
      <c r="I31" s="1" t="str">
        <f t="shared" si="42"/>
        <v>0</v>
      </c>
      <c r="J31" s="1" t="str">
        <f t="shared" si="42"/>
        <v>0</v>
      </c>
      <c r="K31" s="1" t="str">
        <f t="shared" si="42"/>
        <v>0</v>
      </c>
      <c r="L31" s="1" t="str">
        <f t="shared" si="42"/>
        <v>0</v>
      </c>
      <c r="M31" s="1" t="str">
        <f t="shared" si="42"/>
        <v>0</v>
      </c>
      <c r="N31" s="1" t="str">
        <f t="shared" si="42"/>
        <v>0</v>
      </c>
      <c r="O31" s="1" t="str">
        <f t="shared" si="42"/>
        <v>0</v>
      </c>
      <c r="P31" s="1" t="str">
        <f t="shared" si="42"/>
        <v>0</v>
      </c>
      <c r="Q31" s="1" t="str">
        <f t="shared" si="3"/>
        <v>0.015</v>
      </c>
      <c r="R31" s="1" t="s">
        <v>29</v>
      </c>
      <c r="T31" s="1" t="str">
        <f t="shared" si="4"/>
        <v>0</v>
      </c>
      <c r="U31" s="1" t="str">
        <f t="shared" si="20"/>
        <v>0.015</v>
      </c>
    </row>
    <row r="32" s="1" customFormat="1" spans="1:21">
      <c r="A32" s="1" t="str">
        <f>"4601992178334"</f>
        <v>4601992178334</v>
      </c>
      <c r="B32" s="1" t="s">
        <v>55</v>
      </c>
      <c r="C32" s="1" t="s">
        <v>24</v>
      </c>
      <c r="D32" s="1" t="str">
        <f t="shared" si="0"/>
        <v>2021</v>
      </c>
      <c r="E32" s="1" t="str">
        <f t="shared" ref="E32:P32" si="43">"0"</f>
        <v>0</v>
      </c>
      <c r="F32" s="1" t="str">
        <f t="shared" si="43"/>
        <v>0</v>
      </c>
      <c r="G32" s="1" t="str">
        <f t="shared" si="43"/>
        <v>0</v>
      </c>
      <c r="H32" s="1" t="str">
        <f t="shared" si="43"/>
        <v>0</v>
      </c>
      <c r="I32" s="1" t="str">
        <f t="shared" si="43"/>
        <v>0</v>
      </c>
      <c r="J32" s="1" t="str">
        <f t="shared" si="43"/>
        <v>0</v>
      </c>
      <c r="K32" s="1" t="str">
        <f t="shared" si="43"/>
        <v>0</v>
      </c>
      <c r="L32" s="1" t="str">
        <f t="shared" si="43"/>
        <v>0</v>
      </c>
      <c r="M32" s="1" t="str">
        <f t="shared" si="43"/>
        <v>0</v>
      </c>
      <c r="N32" s="1" t="str">
        <f t="shared" si="43"/>
        <v>0</v>
      </c>
      <c r="O32" s="1" t="str">
        <f t="shared" si="43"/>
        <v>0</v>
      </c>
      <c r="P32" s="1" t="str">
        <f t="shared" si="43"/>
        <v>0</v>
      </c>
      <c r="Q32" s="1" t="str">
        <f t="shared" si="3"/>
        <v>0.015</v>
      </c>
      <c r="R32" s="1" t="s">
        <v>29</v>
      </c>
      <c r="T32" s="1" t="str">
        <f t="shared" si="4"/>
        <v>0</v>
      </c>
      <c r="U32" s="1" t="str">
        <f t="shared" si="20"/>
        <v>0.015</v>
      </c>
    </row>
    <row r="33" s="1" customFormat="1" spans="1:21">
      <c r="A33" s="1" t="str">
        <f>"4601992178523"</f>
        <v>4601992178523</v>
      </c>
      <c r="B33" s="1" t="s">
        <v>56</v>
      </c>
      <c r="C33" s="1" t="s">
        <v>24</v>
      </c>
      <c r="D33" s="1" t="str">
        <f t="shared" si="0"/>
        <v>2021</v>
      </c>
      <c r="E33" s="1" t="str">
        <f t="shared" ref="E33:P33" si="44">"0"</f>
        <v>0</v>
      </c>
      <c r="F33" s="1" t="str">
        <f t="shared" si="44"/>
        <v>0</v>
      </c>
      <c r="G33" s="1" t="str">
        <f t="shared" si="44"/>
        <v>0</v>
      </c>
      <c r="H33" s="1" t="str">
        <f t="shared" si="44"/>
        <v>0</v>
      </c>
      <c r="I33" s="1" t="str">
        <f t="shared" si="44"/>
        <v>0</v>
      </c>
      <c r="J33" s="1" t="str">
        <f t="shared" si="44"/>
        <v>0</v>
      </c>
      <c r="K33" s="1" t="str">
        <f t="shared" si="44"/>
        <v>0</v>
      </c>
      <c r="L33" s="1" t="str">
        <f t="shared" si="44"/>
        <v>0</v>
      </c>
      <c r="M33" s="1" t="str">
        <f t="shared" si="44"/>
        <v>0</v>
      </c>
      <c r="N33" s="1" t="str">
        <f t="shared" si="44"/>
        <v>0</v>
      </c>
      <c r="O33" s="1" t="str">
        <f t="shared" si="44"/>
        <v>0</v>
      </c>
      <c r="P33" s="1" t="str">
        <f t="shared" si="44"/>
        <v>0</v>
      </c>
      <c r="Q33" s="1" t="str">
        <f t="shared" si="3"/>
        <v>0.015</v>
      </c>
      <c r="R33" s="1" t="s">
        <v>29</v>
      </c>
      <c r="T33" s="1" t="str">
        <f t="shared" si="4"/>
        <v>0</v>
      </c>
      <c r="U33" s="1" t="str">
        <f t="shared" si="20"/>
        <v>0.015</v>
      </c>
    </row>
    <row r="34" s="1" customFormat="1" spans="1:21">
      <c r="A34" s="1" t="str">
        <f>"4601992181594"</f>
        <v>4601992181594</v>
      </c>
      <c r="B34" s="1" t="s">
        <v>57</v>
      </c>
      <c r="C34" s="1" t="s">
        <v>24</v>
      </c>
      <c r="D34" s="1" t="str">
        <f t="shared" si="0"/>
        <v>2021</v>
      </c>
      <c r="E34" s="1" t="str">
        <f t="shared" ref="E34:P34" si="45">"0"</f>
        <v>0</v>
      </c>
      <c r="F34" s="1" t="str">
        <f t="shared" si="45"/>
        <v>0</v>
      </c>
      <c r="G34" s="1" t="str">
        <f t="shared" si="45"/>
        <v>0</v>
      </c>
      <c r="H34" s="1" t="str">
        <f t="shared" si="45"/>
        <v>0</v>
      </c>
      <c r="I34" s="1" t="str">
        <f t="shared" si="45"/>
        <v>0</v>
      </c>
      <c r="J34" s="1" t="str">
        <f t="shared" si="45"/>
        <v>0</v>
      </c>
      <c r="K34" s="1" t="str">
        <f t="shared" si="45"/>
        <v>0</v>
      </c>
      <c r="L34" s="1" t="str">
        <f t="shared" si="45"/>
        <v>0</v>
      </c>
      <c r="M34" s="1" t="str">
        <f t="shared" si="45"/>
        <v>0</v>
      </c>
      <c r="N34" s="1" t="str">
        <f t="shared" si="45"/>
        <v>0</v>
      </c>
      <c r="O34" s="1" t="str">
        <f t="shared" si="45"/>
        <v>0</v>
      </c>
      <c r="P34" s="1" t="str">
        <f t="shared" si="45"/>
        <v>0</v>
      </c>
      <c r="Q34" s="1" t="str">
        <f t="shared" si="3"/>
        <v>0.015</v>
      </c>
      <c r="R34" s="1" t="s">
        <v>29</v>
      </c>
      <c r="T34" s="1" t="str">
        <f t="shared" si="4"/>
        <v>0</v>
      </c>
      <c r="U34" s="1" t="str">
        <f t="shared" si="20"/>
        <v>0.015</v>
      </c>
    </row>
    <row r="35" s="1" customFormat="1" spans="1:21">
      <c r="A35" s="1" t="str">
        <f>"4601992183265"</f>
        <v>4601992183265</v>
      </c>
      <c r="B35" s="1" t="s">
        <v>58</v>
      </c>
      <c r="C35" s="1" t="s">
        <v>24</v>
      </c>
      <c r="D35" s="1" t="str">
        <f t="shared" si="0"/>
        <v>2021</v>
      </c>
      <c r="E35" s="1" t="str">
        <f t="shared" ref="E35:P35" si="46">"0"</f>
        <v>0</v>
      </c>
      <c r="F35" s="1" t="str">
        <f t="shared" si="46"/>
        <v>0</v>
      </c>
      <c r="G35" s="1" t="str">
        <f t="shared" si="46"/>
        <v>0</v>
      </c>
      <c r="H35" s="1" t="str">
        <f t="shared" si="46"/>
        <v>0</v>
      </c>
      <c r="I35" s="1" t="str">
        <f t="shared" si="46"/>
        <v>0</v>
      </c>
      <c r="J35" s="1" t="str">
        <f t="shared" si="46"/>
        <v>0</v>
      </c>
      <c r="K35" s="1" t="str">
        <f t="shared" si="46"/>
        <v>0</v>
      </c>
      <c r="L35" s="1" t="str">
        <f t="shared" si="46"/>
        <v>0</v>
      </c>
      <c r="M35" s="1" t="str">
        <f t="shared" si="46"/>
        <v>0</v>
      </c>
      <c r="N35" s="1" t="str">
        <f t="shared" si="46"/>
        <v>0</v>
      </c>
      <c r="O35" s="1" t="str">
        <f t="shared" si="46"/>
        <v>0</v>
      </c>
      <c r="P35" s="1" t="str">
        <f t="shared" si="46"/>
        <v>0</v>
      </c>
      <c r="Q35" s="1" t="str">
        <f t="shared" si="3"/>
        <v>0.015</v>
      </c>
      <c r="R35" s="1" t="s">
        <v>29</v>
      </c>
      <c r="T35" s="1" t="str">
        <f t="shared" si="4"/>
        <v>0</v>
      </c>
      <c r="U35" s="1" t="str">
        <f t="shared" si="20"/>
        <v>0.015</v>
      </c>
    </row>
    <row r="36" s="1" customFormat="1" spans="1:21">
      <c r="A36" s="1" t="str">
        <f>"4601992183793"</f>
        <v>4601992183793</v>
      </c>
      <c r="B36" s="1" t="s">
        <v>59</v>
      </c>
      <c r="C36" s="1" t="s">
        <v>24</v>
      </c>
      <c r="D36" s="1" t="str">
        <f t="shared" si="0"/>
        <v>2021</v>
      </c>
      <c r="E36" s="1" t="str">
        <f t="shared" ref="E36:P36" si="47">"0"</f>
        <v>0</v>
      </c>
      <c r="F36" s="1" t="str">
        <f t="shared" si="47"/>
        <v>0</v>
      </c>
      <c r="G36" s="1" t="str">
        <f t="shared" si="47"/>
        <v>0</v>
      </c>
      <c r="H36" s="1" t="str">
        <f t="shared" si="47"/>
        <v>0</v>
      </c>
      <c r="I36" s="1" t="str">
        <f t="shared" si="47"/>
        <v>0</v>
      </c>
      <c r="J36" s="1" t="str">
        <f t="shared" si="47"/>
        <v>0</v>
      </c>
      <c r="K36" s="1" t="str">
        <f t="shared" si="47"/>
        <v>0</v>
      </c>
      <c r="L36" s="1" t="str">
        <f t="shared" si="47"/>
        <v>0</v>
      </c>
      <c r="M36" s="1" t="str">
        <f t="shared" si="47"/>
        <v>0</v>
      </c>
      <c r="N36" s="1" t="str">
        <f t="shared" si="47"/>
        <v>0</v>
      </c>
      <c r="O36" s="1" t="str">
        <f t="shared" si="47"/>
        <v>0</v>
      </c>
      <c r="P36" s="1" t="str">
        <f t="shared" si="47"/>
        <v>0</v>
      </c>
      <c r="Q36" s="1" t="str">
        <f t="shared" si="3"/>
        <v>0.015</v>
      </c>
      <c r="R36" s="1" t="s">
        <v>29</v>
      </c>
      <c r="T36" s="1" t="str">
        <f t="shared" si="4"/>
        <v>0</v>
      </c>
      <c r="U36" s="1" t="str">
        <f t="shared" si="20"/>
        <v>0.015</v>
      </c>
    </row>
    <row r="37" s="1" customFormat="1" spans="1:21">
      <c r="A37" s="1" t="str">
        <f>"4601992214597"</f>
        <v>4601992214597</v>
      </c>
      <c r="B37" s="1" t="s">
        <v>60</v>
      </c>
      <c r="C37" s="1" t="s">
        <v>24</v>
      </c>
      <c r="D37" s="1" t="str">
        <f t="shared" si="0"/>
        <v>2021</v>
      </c>
      <c r="E37" s="1" t="str">
        <f t="shared" ref="E37:P37" si="48">"0"</f>
        <v>0</v>
      </c>
      <c r="F37" s="1" t="str">
        <f t="shared" si="48"/>
        <v>0</v>
      </c>
      <c r="G37" s="1" t="str">
        <f t="shared" si="48"/>
        <v>0</v>
      </c>
      <c r="H37" s="1" t="str">
        <f t="shared" si="48"/>
        <v>0</v>
      </c>
      <c r="I37" s="1" t="str">
        <f t="shared" si="48"/>
        <v>0</v>
      </c>
      <c r="J37" s="1" t="str">
        <f t="shared" si="48"/>
        <v>0</v>
      </c>
      <c r="K37" s="1" t="str">
        <f t="shared" si="48"/>
        <v>0</v>
      </c>
      <c r="L37" s="1" t="str">
        <f t="shared" si="48"/>
        <v>0</v>
      </c>
      <c r="M37" s="1" t="str">
        <f t="shared" si="48"/>
        <v>0</v>
      </c>
      <c r="N37" s="1" t="str">
        <f t="shared" si="48"/>
        <v>0</v>
      </c>
      <c r="O37" s="1" t="str">
        <f t="shared" si="48"/>
        <v>0</v>
      </c>
      <c r="P37" s="1" t="str">
        <f t="shared" si="48"/>
        <v>0</v>
      </c>
      <c r="Q37" s="1" t="str">
        <f t="shared" si="3"/>
        <v>0.015</v>
      </c>
      <c r="R37" s="1" t="s">
        <v>29</v>
      </c>
      <c r="T37" s="1" t="str">
        <f t="shared" si="4"/>
        <v>0</v>
      </c>
      <c r="U37" s="1" t="str">
        <f t="shared" si="20"/>
        <v>0.015</v>
      </c>
    </row>
    <row r="38" s="1" customFormat="1" spans="1:21">
      <c r="A38" s="1" t="str">
        <f>"4601992218714"</f>
        <v>4601992218714</v>
      </c>
      <c r="B38" s="1" t="s">
        <v>61</v>
      </c>
      <c r="C38" s="1" t="s">
        <v>24</v>
      </c>
      <c r="D38" s="1" t="str">
        <f t="shared" si="0"/>
        <v>2021</v>
      </c>
      <c r="E38" s="1" t="str">
        <f t="shared" ref="E38:P38" si="49">"0"</f>
        <v>0</v>
      </c>
      <c r="F38" s="1" t="str">
        <f t="shared" si="49"/>
        <v>0</v>
      </c>
      <c r="G38" s="1" t="str">
        <f t="shared" si="49"/>
        <v>0</v>
      </c>
      <c r="H38" s="1" t="str">
        <f t="shared" si="49"/>
        <v>0</v>
      </c>
      <c r="I38" s="1" t="str">
        <f t="shared" si="49"/>
        <v>0</v>
      </c>
      <c r="J38" s="1" t="str">
        <f t="shared" si="49"/>
        <v>0</v>
      </c>
      <c r="K38" s="1" t="str">
        <f t="shared" si="49"/>
        <v>0</v>
      </c>
      <c r="L38" s="1" t="str">
        <f t="shared" si="49"/>
        <v>0</v>
      </c>
      <c r="M38" s="1" t="str">
        <f t="shared" si="49"/>
        <v>0</v>
      </c>
      <c r="N38" s="1" t="str">
        <f t="shared" si="49"/>
        <v>0</v>
      </c>
      <c r="O38" s="1" t="str">
        <f t="shared" si="49"/>
        <v>0</v>
      </c>
      <c r="P38" s="1" t="str">
        <f t="shared" si="49"/>
        <v>0</v>
      </c>
      <c r="Q38" s="1" t="str">
        <f t="shared" si="3"/>
        <v>0.015</v>
      </c>
      <c r="R38" s="1" t="s">
        <v>29</v>
      </c>
      <c r="T38" s="1" t="str">
        <f t="shared" si="4"/>
        <v>0</v>
      </c>
      <c r="U38" s="1" t="str">
        <f t="shared" si="20"/>
        <v>0.015</v>
      </c>
    </row>
    <row r="39" s="1" customFormat="1" spans="1:21">
      <c r="A39" s="1" t="str">
        <f>"4601992219513"</f>
        <v>4601992219513</v>
      </c>
      <c r="B39" s="1" t="s">
        <v>62</v>
      </c>
      <c r="C39" s="1" t="s">
        <v>24</v>
      </c>
      <c r="D39" s="1" t="str">
        <f t="shared" si="0"/>
        <v>2021</v>
      </c>
      <c r="E39" s="1" t="str">
        <f t="shared" ref="E39:P39" si="50">"0"</f>
        <v>0</v>
      </c>
      <c r="F39" s="1" t="str">
        <f t="shared" si="50"/>
        <v>0</v>
      </c>
      <c r="G39" s="1" t="str">
        <f t="shared" si="50"/>
        <v>0</v>
      </c>
      <c r="H39" s="1" t="str">
        <f t="shared" si="50"/>
        <v>0</v>
      </c>
      <c r="I39" s="1" t="str">
        <f t="shared" si="50"/>
        <v>0</v>
      </c>
      <c r="J39" s="1" t="str">
        <f t="shared" si="50"/>
        <v>0</v>
      </c>
      <c r="K39" s="1" t="str">
        <f t="shared" si="50"/>
        <v>0</v>
      </c>
      <c r="L39" s="1" t="str">
        <f t="shared" si="50"/>
        <v>0</v>
      </c>
      <c r="M39" s="1" t="str">
        <f t="shared" si="50"/>
        <v>0</v>
      </c>
      <c r="N39" s="1" t="str">
        <f t="shared" si="50"/>
        <v>0</v>
      </c>
      <c r="O39" s="1" t="str">
        <f t="shared" si="50"/>
        <v>0</v>
      </c>
      <c r="P39" s="1" t="str">
        <f t="shared" si="50"/>
        <v>0</v>
      </c>
      <c r="Q39" s="1" t="str">
        <f t="shared" si="3"/>
        <v>0.015</v>
      </c>
      <c r="R39" s="1" t="s">
        <v>29</v>
      </c>
      <c r="T39" s="1" t="str">
        <f t="shared" si="4"/>
        <v>0</v>
      </c>
      <c r="U39" s="1" t="str">
        <f t="shared" si="20"/>
        <v>0.015</v>
      </c>
    </row>
    <row r="40" s="1" customFormat="1" spans="1:21">
      <c r="A40" s="1" t="str">
        <f>"4601992245282"</f>
        <v>4601992245282</v>
      </c>
      <c r="B40" s="1" t="s">
        <v>63</v>
      </c>
      <c r="C40" s="1" t="s">
        <v>24</v>
      </c>
      <c r="D40" s="1" t="str">
        <f t="shared" si="0"/>
        <v>2021</v>
      </c>
      <c r="E40" s="1" t="str">
        <f t="shared" ref="E40:P40" si="51">"0"</f>
        <v>0</v>
      </c>
      <c r="F40" s="1" t="str">
        <f t="shared" si="51"/>
        <v>0</v>
      </c>
      <c r="G40" s="1" t="str">
        <f t="shared" si="51"/>
        <v>0</v>
      </c>
      <c r="H40" s="1" t="str">
        <f t="shared" si="51"/>
        <v>0</v>
      </c>
      <c r="I40" s="1" t="str">
        <f t="shared" si="51"/>
        <v>0</v>
      </c>
      <c r="J40" s="1" t="str">
        <f t="shared" si="51"/>
        <v>0</v>
      </c>
      <c r="K40" s="1" t="str">
        <f t="shared" si="51"/>
        <v>0</v>
      </c>
      <c r="L40" s="1" t="str">
        <f t="shared" si="51"/>
        <v>0</v>
      </c>
      <c r="M40" s="1" t="str">
        <f t="shared" si="51"/>
        <v>0</v>
      </c>
      <c r="N40" s="1" t="str">
        <f t="shared" si="51"/>
        <v>0</v>
      </c>
      <c r="O40" s="1" t="str">
        <f t="shared" si="51"/>
        <v>0</v>
      </c>
      <c r="P40" s="1" t="str">
        <f t="shared" si="51"/>
        <v>0</v>
      </c>
      <c r="Q40" s="1" t="str">
        <f t="shared" si="3"/>
        <v>0.015</v>
      </c>
      <c r="R40" s="1" t="s">
        <v>29</v>
      </c>
      <c r="T40" s="1" t="str">
        <f t="shared" si="4"/>
        <v>0</v>
      </c>
      <c r="U40" s="1" t="str">
        <f t="shared" si="20"/>
        <v>0.015</v>
      </c>
    </row>
    <row r="41" s="1" customFormat="1" spans="1:21">
      <c r="A41" s="1" t="str">
        <f>"4601992248494"</f>
        <v>4601992248494</v>
      </c>
      <c r="B41" s="1" t="s">
        <v>64</v>
      </c>
      <c r="C41" s="1" t="s">
        <v>24</v>
      </c>
      <c r="D41" s="1" t="str">
        <f t="shared" si="0"/>
        <v>2021</v>
      </c>
      <c r="E41" s="1" t="str">
        <f t="shared" ref="E41:P41" si="52">"0"</f>
        <v>0</v>
      </c>
      <c r="F41" s="1" t="str">
        <f t="shared" si="52"/>
        <v>0</v>
      </c>
      <c r="G41" s="1" t="str">
        <f t="shared" si="52"/>
        <v>0</v>
      </c>
      <c r="H41" s="1" t="str">
        <f t="shared" si="52"/>
        <v>0</v>
      </c>
      <c r="I41" s="1" t="str">
        <f t="shared" si="52"/>
        <v>0</v>
      </c>
      <c r="J41" s="1" t="str">
        <f t="shared" si="52"/>
        <v>0</v>
      </c>
      <c r="K41" s="1" t="str">
        <f t="shared" si="52"/>
        <v>0</v>
      </c>
      <c r="L41" s="1" t="str">
        <f t="shared" si="52"/>
        <v>0</v>
      </c>
      <c r="M41" s="1" t="str">
        <f t="shared" si="52"/>
        <v>0</v>
      </c>
      <c r="N41" s="1" t="str">
        <f t="shared" si="52"/>
        <v>0</v>
      </c>
      <c r="O41" s="1" t="str">
        <f t="shared" si="52"/>
        <v>0</v>
      </c>
      <c r="P41" s="1" t="str">
        <f t="shared" si="52"/>
        <v>0</v>
      </c>
      <c r="Q41" s="1" t="str">
        <f t="shared" si="3"/>
        <v>0.015</v>
      </c>
      <c r="R41" s="1" t="s">
        <v>29</v>
      </c>
      <c r="T41" s="1" t="str">
        <f t="shared" si="4"/>
        <v>0</v>
      </c>
      <c r="U41" s="1" t="str">
        <f t="shared" si="20"/>
        <v>0.015</v>
      </c>
    </row>
    <row r="42" s="1" customFormat="1" spans="1:21">
      <c r="A42" s="1" t="str">
        <f>"4601992249988"</f>
        <v>4601992249988</v>
      </c>
      <c r="B42" s="1" t="s">
        <v>65</v>
      </c>
      <c r="C42" s="1" t="s">
        <v>24</v>
      </c>
      <c r="D42" s="1" t="str">
        <f t="shared" si="0"/>
        <v>2021</v>
      </c>
      <c r="E42" s="1" t="str">
        <f t="shared" ref="E42:P42" si="53">"0"</f>
        <v>0</v>
      </c>
      <c r="F42" s="1" t="str">
        <f t="shared" si="53"/>
        <v>0</v>
      </c>
      <c r="G42" s="1" t="str">
        <f t="shared" si="53"/>
        <v>0</v>
      </c>
      <c r="H42" s="1" t="str">
        <f t="shared" si="53"/>
        <v>0</v>
      </c>
      <c r="I42" s="1" t="str">
        <f t="shared" si="53"/>
        <v>0</v>
      </c>
      <c r="J42" s="1" t="str">
        <f t="shared" si="53"/>
        <v>0</v>
      </c>
      <c r="K42" s="1" t="str">
        <f t="shared" si="53"/>
        <v>0</v>
      </c>
      <c r="L42" s="1" t="str">
        <f t="shared" si="53"/>
        <v>0</v>
      </c>
      <c r="M42" s="1" t="str">
        <f t="shared" si="53"/>
        <v>0</v>
      </c>
      <c r="N42" s="1" t="str">
        <f t="shared" si="53"/>
        <v>0</v>
      </c>
      <c r="O42" s="1" t="str">
        <f t="shared" si="53"/>
        <v>0</v>
      </c>
      <c r="P42" s="1" t="str">
        <f t="shared" si="53"/>
        <v>0</v>
      </c>
      <c r="Q42" s="1" t="str">
        <f t="shared" si="3"/>
        <v>0.015</v>
      </c>
      <c r="R42" s="1" t="s">
        <v>29</v>
      </c>
      <c r="T42" s="1" t="str">
        <f t="shared" si="4"/>
        <v>0</v>
      </c>
      <c r="U42" s="1" t="str">
        <f t="shared" si="20"/>
        <v>0.015</v>
      </c>
    </row>
    <row r="43" s="1" customFormat="1" spans="1:21">
      <c r="A43" s="1" t="str">
        <f>"4601992253005"</f>
        <v>4601992253005</v>
      </c>
      <c r="B43" s="1" t="s">
        <v>66</v>
      </c>
      <c r="C43" s="1" t="s">
        <v>24</v>
      </c>
      <c r="D43" s="1" t="str">
        <f t="shared" si="0"/>
        <v>2021</v>
      </c>
      <c r="E43" s="1" t="str">
        <f t="shared" ref="E43:P43" si="54">"0"</f>
        <v>0</v>
      </c>
      <c r="F43" s="1" t="str">
        <f t="shared" si="54"/>
        <v>0</v>
      </c>
      <c r="G43" s="1" t="str">
        <f t="shared" si="54"/>
        <v>0</v>
      </c>
      <c r="H43" s="1" t="str">
        <f t="shared" si="54"/>
        <v>0</v>
      </c>
      <c r="I43" s="1" t="str">
        <f t="shared" si="54"/>
        <v>0</v>
      </c>
      <c r="J43" s="1" t="str">
        <f t="shared" si="54"/>
        <v>0</v>
      </c>
      <c r="K43" s="1" t="str">
        <f t="shared" si="54"/>
        <v>0</v>
      </c>
      <c r="L43" s="1" t="str">
        <f t="shared" si="54"/>
        <v>0</v>
      </c>
      <c r="M43" s="1" t="str">
        <f t="shared" si="54"/>
        <v>0</v>
      </c>
      <c r="N43" s="1" t="str">
        <f t="shared" si="54"/>
        <v>0</v>
      </c>
      <c r="O43" s="1" t="str">
        <f t="shared" si="54"/>
        <v>0</v>
      </c>
      <c r="P43" s="1" t="str">
        <f t="shared" si="54"/>
        <v>0</v>
      </c>
      <c r="Q43" s="1" t="str">
        <f t="shared" si="3"/>
        <v>0.015</v>
      </c>
      <c r="R43" s="1" t="s">
        <v>29</v>
      </c>
      <c r="T43" s="1" t="str">
        <f t="shared" si="4"/>
        <v>0</v>
      </c>
      <c r="U43" s="1" t="str">
        <f t="shared" si="20"/>
        <v>0.015</v>
      </c>
    </row>
    <row r="44" s="1" customFormat="1" spans="1:21">
      <c r="A44" s="1" t="str">
        <f>"4601992257927"</f>
        <v>4601992257927</v>
      </c>
      <c r="B44" s="1" t="s">
        <v>67</v>
      </c>
      <c r="C44" s="1" t="s">
        <v>24</v>
      </c>
      <c r="D44" s="1" t="str">
        <f t="shared" si="0"/>
        <v>2021</v>
      </c>
      <c r="E44" s="1" t="str">
        <f t="shared" ref="E44:P44" si="55">"0"</f>
        <v>0</v>
      </c>
      <c r="F44" s="1" t="str">
        <f t="shared" si="55"/>
        <v>0</v>
      </c>
      <c r="G44" s="1" t="str">
        <f t="shared" si="55"/>
        <v>0</v>
      </c>
      <c r="H44" s="1" t="str">
        <f t="shared" si="55"/>
        <v>0</v>
      </c>
      <c r="I44" s="1" t="str">
        <f t="shared" si="55"/>
        <v>0</v>
      </c>
      <c r="J44" s="1" t="str">
        <f t="shared" si="55"/>
        <v>0</v>
      </c>
      <c r="K44" s="1" t="str">
        <f t="shared" si="55"/>
        <v>0</v>
      </c>
      <c r="L44" s="1" t="str">
        <f t="shared" si="55"/>
        <v>0</v>
      </c>
      <c r="M44" s="1" t="str">
        <f t="shared" si="55"/>
        <v>0</v>
      </c>
      <c r="N44" s="1" t="str">
        <f t="shared" si="55"/>
        <v>0</v>
      </c>
      <c r="O44" s="1" t="str">
        <f t="shared" si="55"/>
        <v>0</v>
      </c>
      <c r="P44" s="1" t="str">
        <f t="shared" si="55"/>
        <v>0</v>
      </c>
      <c r="Q44" s="1" t="str">
        <f t="shared" si="3"/>
        <v>0.015</v>
      </c>
      <c r="R44" s="1" t="s">
        <v>29</v>
      </c>
      <c r="T44" s="1" t="str">
        <f t="shared" si="4"/>
        <v>0</v>
      </c>
      <c r="U44" s="1" t="str">
        <f t="shared" si="20"/>
        <v>0.015</v>
      </c>
    </row>
    <row r="45" s="1" customFormat="1" spans="1:21">
      <c r="A45" s="1" t="str">
        <f>"4601992283118"</f>
        <v>4601992283118</v>
      </c>
      <c r="B45" s="1" t="s">
        <v>68</v>
      </c>
      <c r="C45" s="1" t="s">
        <v>24</v>
      </c>
      <c r="D45" s="1" t="str">
        <f t="shared" si="0"/>
        <v>2021</v>
      </c>
      <c r="E45" s="1" t="str">
        <f t="shared" ref="E45:P45" si="56">"0"</f>
        <v>0</v>
      </c>
      <c r="F45" s="1" t="str">
        <f t="shared" si="56"/>
        <v>0</v>
      </c>
      <c r="G45" s="1" t="str">
        <f t="shared" si="56"/>
        <v>0</v>
      </c>
      <c r="H45" s="1" t="str">
        <f t="shared" si="56"/>
        <v>0</v>
      </c>
      <c r="I45" s="1" t="str">
        <f t="shared" si="56"/>
        <v>0</v>
      </c>
      <c r="J45" s="1" t="str">
        <f t="shared" si="56"/>
        <v>0</v>
      </c>
      <c r="K45" s="1" t="str">
        <f t="shared" si="56"/>
        <v>0</v>
      </c>
      <c r="L45" s="1" t="str">
        <f t="shared" si="56"/>
        <v>0</v>
      </c>
      <c r="M45" s="1" t="str">
        <f t="shared" si="56"/>
        <v>0</v>
      </c>
      <c r="N45" s="1" t="str">
        <f t="shared" si="56"/>
        <v>0</v>
      </c>
      <c r="O45" s="1" t="str">
        <f t="shared" si="56"/>
        <v>0</v>
      </c>
      <c r="P45" s="1" t="str">
        <f t="shared" si="56"/>
        <v>0</v>
      </c>
      <c r="Q45" s="1" t="str">
        <f t="shared" si="3"/>
        <v>0.015</v>
      </c>
      <c r="R45" s="1" t="s">
        <v>29</v>
      </c>
      <c r="T45" s="1" t="str">
        <f t="shared" si="4"/>
        <v>0</v>
      </c>
      <c r="U45" s="1" t="str">
        <f t="shared" si="20"/>
        <v>0.015</v>
      </c>
    </row>
    <row r="46" s="1" customFormat="1" spans="1:21">
      <c r="A46" s="1" t="str">
        <f>"4601992283165"</f>
        <v>4601992283165</v>
      </c>
      <c r="B46" s="1" t="s">
        <v>69</v>
      </c>
      <c r="C46" s="1" t="s">
        <v>24</v>
      </c>
      <c r="D46" s="1" t="str">
        <f t="shared" si="0"/>
        <v>2021</v>
      </c>
      <c r="E46" s="1" t="str">
        <f t="shared" ref="E46:P46" si="57">"0"</f>
        <v>0</v>
      </c>
      <c r="F46" s="1" t="str">
        <f t="shared" si="57"/>
        <v>0</v>
      </c>
      <c r="G46" s="1" t="str">
        <f t="shared" si="57"/>
        <v>0</v>
      </c>
      <c r="H46" s="1" t="str">
        <f t="shared" si="57"/>
        <v>0</v>
      </c>
      <c r="I46" s="1" t="str">
        <f t="shared" si="57"/>
        <v>0</v>
      </c>
      <c r="J46" s="1" t="str">
        <f t="shared" si="57"/>
        <v>0</v>
      </c>
      <c r="K46" s="1" t="str">
        <f t="shared" si="57"/>
        <v>0</v>
      </c>
      <c r="L46" s="1" t="str">
        <f t="shared" si="57"/>
        <v>0</v>
      </c>
      <c r="M46" s="1" t="str">
        <f t="shared" si="57"/>
        <v>0</v>
      </c>
      <c r="N46" s="1" t="str">
        <f t="shared" si="57"/>
        <v>0</v>
      </c>
      <c r="O46" s="1" t="str">
        <f t="shared" si="57"/>
        <v>0</v>
      </c>
      <c r="P46" s="1" t="str">
        <f t="shared" si="57"/>
        <v>0</v>
      </c>
      <c r="Q46" s="1" t="str">
        <f t="shared" si="3"/>
        <v>0.015</v>
      </c>
      <c r="R46" s="1" t="s">
        <v>29</v>
      </c>
      <c r="T46" s="1" t="str">
        <f t="shared" si="4"/>
        <v>0</v>
      </c>
      <c r="U46" s="1" t="str">
        <f t="shared" si="20"/>
        <v>0.015</v>
      </c>
    </row>
    <row r="47" s="1" customFormat="1" spans="1:21">
      <c r="A47" s="1" t="str">
        <f>"4601992283815"</f>
        <v>4601992283815</v>
      </c>
      <c r="B47" s="1" t="s">
        <v>70</v>
      </c>
      <c r="C47" s="1" t="s">
        <v>24</v>
      </c>
      <c r="D47" s="1" t="str">
        <f t="shared" si="0"/>
        <v>2021</v>
      </c>
      <c r="E47" s="1" t="str">
        <f t="shared" ref="E47:P47" si="58">"0"</f>
        <v>0</v>
      </c>
      <c r="F47" s="1" t="str">
        <f t="shared" si="58"/>
        <v>0</v>
      </c>
      <c r="G47" s="1" t="str">
        <f t="shared" si="58"/>
        <v>0</v>
      </c>
      <c r="H47" s="1" t="str">
        <f t="shared" si="58"/>
        <v>0</v>
      </c>
      <c r="I47" s="1" t="str">
        <f t="shared" si="58"/>
        <v>0</v>
      </c>
      <c r="J47" s="1" t="str">
        <f t="shared" si="58"/>
        <v>0</v>
      </c>
      <c r="K47" s="1" t="str">
        <f t="shared" si="58"/>
        <v>0</v>
      </c>
      <c r="L47" s="1" t="str">
        <f t="shared" si="58"/>
        <v>0</v>
      </c>
      <c r="M47" s="1" t="str">
        <f t="shared" si="58"/>
        <v>0</v>
      </c>
      <c r="N47" s="1" t="str">
        <f t="shared" si="58"/>
        <v>0</v>
      </c>
      <c r="O47" s="1" t="str">
        <f t="shared" si="58"/>
        <v>0</v>
      </c>
      <c r="P47" s="1" t="str">
        <f t="shared" si="58"/>
        <v>0</v>
      </c>
      <c r="Q47" s="1" t="str">
        <f t="shared" si="3"/>
        <v>0.015</v>
      </c>
      <c r="R47" s="1" t="s">
        <v>29</v>
      </c>
      <c r="T47" s="1" t="str">
        <f t="shared" si="4"/>
        <v>0</v>
      </c>
      <c r="U47" s="1" t="str">
        <f t="shared" si="20"/>
        <v>0.015</v>
      </c>
    </row>
    <row r="48" s="1" customFormat="1" spans="1:21">
      <c r="A48" s="1" t="str">
        <f>"4601992286510"</f>
        <v>4601992286510</v>
      </c>
      <c r="B48" s="1" t="s">
        <v>71</v>
      </c>
      <c r="C48" s="1" t="s">
        <v>24</v>
      </c>
      <c r="D48" s="1" t="str">
        <f t="shared" si="0"/>
        <v>2021</v>
      </c>
      <c r="E48" s="1" t="str">
        <f t="shared" ref="E48:P48" si="59">"0"</f>
        <v>0</v>
      </c>
      <c r="F48" s="1" t="str">
        <f t="shared" si="59"/>
        <v>0</v>
      </c>
      <c r="G48" s="1" t="str">
        <f t="shared" si="59"/>
        <v>0</v>
      </c>
      <c r="H48" s="1" t="str">
        <f t="shared" si="59"/>
        <v>0</v>
      </c>
      <c r="I48" s="1" t="str">
        <f t="shared" si="59"/>
        <v>0</v>
      </c>
      <c r="J48" s="1" t="str">
        <f t="shared" si="59"/>
        <v>0</v>
      </c>
      <c r="K48" s="1" t="str">
        <f t="shared" si="59"/>
        <v>0</v>
      </c>
      <c r="L48" s="1" t="str">
        <f t="shared" si="59"/>
        <v>0</v>
      </c>
      <c r="M48" s="1" t="str">
        <f t="shared" si="59"/>
        <v>0</v>
      </c>
      <c r="N48" s="1" t="str">
        <f t="shared" si="59"/>
        <v>0</v>
      </c>
      <c r="O48" s="1" t="str">
        <f t="shared" si="59"/>
        <v>0</v>
      </c>
      <c r="P48" s="1" t="str">
        <f t="shared" si="59"/>
        <v>0</v>
      </c>
      <c r="Q48" s="1" t="str">
        <f t="shared" si="3"/>
        <v>0.015</v>
      </c>
      <c r="R48" s="1" t="s">
        <v>29</v>
      </c>
      <c r="T48" s="1" t="str">
        <f t="shared" si="4"/>
        <v>0</v>
      </c>
      <c r="U48" s="1" t="str">
        <f t="shared" si="20"/>
        <v>0.015</v>
      </c>
    </row>
    <row r="49" s="1" customFormat="1" spans="1:21">
      <c r="A49" s="1" t="str">
        <f>"4601992289077"</f>
        <v>4601992289077</v>
      </c>
      <c r="B49" s="1" t="s">
        <v>72</v>
      </c>
      <c r="C49" s="1" t="s">
        <v>24</v>
      </c>
      <c r="D49" s="1" t="str">
        <f t="shared" si="0"/>
        <v>2021</v>
      </c>
      <c r="E49" s="1" t="str">
        <f t="shared" ref="E49:P49" si="60">"0"</f>
        <v>0</v>
      </c>
      <c r="F49" s="1" t="str">
        <f t="shared" si="60"/>
        <v>0</v>
      </c>
      <c r="G49" s="1" t="str">
        <f t="shared" si="60"/>
        <v>0</v>
      </c>
      <c r="H49" s="1" t="str">
        <f t="shared" si="60"/>
        <v>0</v>
      </c>
      <c r="I49" s="1" t="str">
        <f t="shared" si="60"/>
        <v>0</v>
      </c>
      <c r="J49" s="1" t="str">
        <f t="shared" si="60"/>
        <v>0</v>
      </c>
      <c r="K49" s="1" t="str">
        <f t="shared" si="60"/>
        <v>0</v>
      </c>
      <c r="L49" s="1" t="str">
        <f t="shared" si="60"/>
        <v>0</v>
      </c>
      <c r="M49" s="1" t="str">
        <f t="shared" si="60"/>
        <v>0</v>
      </c>
      <c r="N49" s="1" t="str">
        <f t="shared" si="60"/>
        <v>0</v>
      </c>
      <c r="O49" s="1" t="str">
        <f t="shared" si="60"/>
        <v>0</v>
      </c>
      <c r="P49" s="1" t="str">
        <f t="shared" si="60"/>
        <v>0</v>
      </c>
      <c r="Q49" s="1" t="str">
        <f t="shared" si="3"/>
        <v>0.015</v>
      </c>
      <c r="R49" s="1" t="s">
        <v>29</v>
      </c>
      <c r="T49" s="1" t="str">
        <f t="shared" si="4"/>
        <v>0</v>
      </c>
      <c r="U49" s="1" t="str">
        <f t="shared" si="20"/>
        <v>0.015</v>
      </c>
    </row>
    <row r="50" s="1" customFormat="1" spans="1:21">
      <c r="A50" s="1" t="str">
        <f>"4601992295638"</f>
        <v>4601992295638</v>
      </c>
      <c r="B50" s="1" t="s">
        <v>73</v>
      </c>
      <c r="C50" s="1" t="s">
        <v>24</v>
      </c>
      <c r="D50" s="1" t="str">
        <f t="shared" si="0"/>
        <v>2021</v>
      </c>
      <c r="E50" s="1" t="str">
        <f t="shared" ref="E50:P50" si="61">"0"</f>
        <v>0</v>
      </c>
      <c r="F50" s="1" t="str">
        <f t="shared" si="61"/>
        <v>0</v>
      </c>
      <c r="G50" s="1" t="str">
        <f t="shared" si="61"/>
        <v>0</v>
      </c>
      <c r="H50" s="1" t="str">
        <f t="shared" si="61"/>
        <v>0</v>
      </c>
      <c r="I50" s="1" t="str">
        <f t="shared" si="61"/>
        <v>0</v>
      </c>
      <c r="J50" s="1" t="str">
        <f t="shared" si="61"/>
        <v>0</v>
      </c>
      <c r="K50" s="1" t="str">
        <f t="shared" si="61"/>
        <v>0</v>
      </c>
      <c r="L50" s="1" t="str">
        <f t="shared" si="61"/>
        <v>0</v>
      </c>
      <c r="M50" s="1" t="str">
        <f t="shared" si="61"/>
        <v>0</v>
      </c>
      <c r="N50" s="1" t="str">
        <f t="shared" si="61"/>
        <v>0</v>
      </c>
      <c r="O50" s="1" t="str">
        <f t="shared" si="61"/>
        <v>0</v>
      </c>
      <c r="P50" s="1" t="str">
        <f t="shared" si="61"/>
        <v>0</v>
      </c>
      <c r="Q50" s="1" t="str">
        <f t="shared" si="3"/>
        <v>0.015</v>
      </c>
      <c r="R50" s="1" t="s">
        <v>29</v>
      </c>
      <c r="T50" s="1" t="str">
        <f t="shared" si="4"/>
        <v>0</v>
      </c>
      <c r="U50" s="1" t="str">
        <f t="shared" si="20"/>
        <v>0.015</v>
      </c>
    </row>
    <row r="51" s="1" customFormat="1" spans="1:21">
      <c r="A51" s="1" t="str">
        <f>"4601992309398"</f>
        <v>4601992309398</v>
      </c>
      <c r="B51" s="1" t="s">
        <v>74</v>
      </c>
      <c r="C51" s="1" t="s">
        <v>24</v>
      </c>
      <c r="D51" s="1" t="str">
        <f t="shared" si="0"/>
        <v>2021</v>
      </c>
      <c r="E51" s="1" t="str">
        <f t="shared" ref="E51:P51" si="62">"0"</f>
        <v>0</v>
      </c>
      <c r="F51" s="1" t="str">
        <f t="shared" si="62"/>
        <v>0</v>
      </c>
      <c r="G51" s="1" t="str">
        <f t="shared" si="62"/>
        <v>0</v>
      </c>
      <c r="H51" s="1" t="str">
        <f t="shared" si="62"/>
        <v>0</v>
      </c>
      <c r="I51" s="1" t="str">
        <f t="shared" si="62"/>
        <v>0</v>
      </c>
      <c r="J51" s="1" t="str">
        <f t="shared" si="62"/>
        <v>0</v>
      </c>
      <c r="K51" s="1" t="str">
        <f t="shared" si="62"/>
        <v>0</v>
      </c>
      <c r="L51" s="1" t="str">
        <f t="shared" si="62"/>
        <v>0</v>
      </c>
      <c r="M51" s="1" t="str">
        <f t="shared" si="62"/>
        <v>0</v>
      </c>
      <c r="N51" s="1" t="str">
        <f t="shared" si="62"/>
        <v>0</v>
      </c>
      <c r="O51" s="1" t="str">
        <f t="shared" si="62"/>
        <v>0</v>
      </c>
      <c r="P51" s="1" t="str">
        <f t="shared" si="62"/>
        <v>0</v>
      </c>
      <c r="Q51" s="1" t="str">
        <f t="shared" si="3"/>
        <v>0.015</v>
      </c>
      <c r="R51" s="1" t="s">
        <v>29</v>
      </c>
      <c r="T51" s="1" t="str">
        <f t="shared" si="4"/>
        <v>0</v>
      </c>
      <c r="U51" s="1" t="str">
        <f t="shared" si="20"/>
        <v>0.015</v>
      </c>
    </row>
    <row r="52" s="1" customFormat="1" spans="1:21">
      <c r="A52" s="1" t="str">
        <f>"4601992309404"</f>
        <v>4601992309404</v>
      </c>
      <c r="B52" s="1" t="s">
        <v>75</v>
      </c>
      <c r="C52" s="1" t="s">
        <v>24</v>
      </c>
      <c r="D52" s="1" t="str">
        <f t="shared" si="0"/>
        <v>2021</v>
      </c>
      <c r="E52" s="1" t="str">
        <f t="shared" ref="E52:P52" si="63">"0"</f>
        <v>0</v>
      </c>
      <c r="F52" s="1" t="str">
        <f t="shared" si="63"/>
        <v>0</v>
      </c>
      <c r="G52" s="1" t="str">
        <f t="shared" si="63"/>
        <v>0</v>
      </c>
      <c r="H52" s="1" t="str">
        <f t="shared" si="63"/>
        <v>0</v>
      </c>
      <c r="I52" s="1" t="str">
        <f t="shared" si="63"/>
        <v>0</v>
      </c>
      <c r="J52" s="1" t="str">
        <f t="shared" si="63"/>
        <v>0</v>
      </c>
      <c r="K52" s="1" t="str">
        <f t="shared" si="63"/>
        <v>0</v>
      </c>
      <c r="L52" s="1" t="str">
        <f t="shared" si="63"/>
        <v>0</v>
      </c>
      <c r="M52" s="1" t="str">
        <f t="shared" si="63"/>
        <v>0</v>
      </c>
      <c r="N52" s="1" t="str">
        <f t="shared" si="63"/>
        <v>0</v>
      </c>
      <c r="O52" s="1" t="str">
        <f t="shared" si="63"/>
        <v>0</v>
      </c>
      <c r="P52" s="1" t="str">
        <f t="shared" si="63"/>
        <v>0</v>
      </c>
      <c r="Q52" s="1" t="str">
        <f t="shared" si="3"/>
        <v>0.015</v>
      </c>
      <c r="R52" s="1" t="s">
        <v>29</v>
      </c>
      <c r="T52" s="1" t="str">
        <f t="shared" si="4"/>
        <v>0</v>
      </c>
      <c r="U52" s="1" t="str">
        <f t="shared" si="20"/>
        <v>0.015</v>
      </c>
    </row>
    <row r="53" s="1" customFormat="1" spans="1:21">
      <c r="A53" s="1" t="str">
        <f>"4601992309913"</f>
        <v>4601992309913</v>
      </c>
      <c r="B53" s="1" t="s">
        <v>76</v>
      </c>
      <c r="C53" s="1" t="s">
        <v>24</v>
      </c>
      <c r="D53" s="1" t="str">
        <f t="shared" si="0"/>
        <v>2021</v>
      </c>
      <c r="E53" s="1" t="str">
        <f t="shared" ref="E53:P53" si="64">"0"</f>
        <v>0</v>
      </c>
      <c r="F53" s="1" t="str">
        <f t="shared" si="64"/>
        <v>0</v>
      </c>
      <c r="G53" s="1" t="str">
        <f t="shared" si="64"/>
        <v>0</v>
      </c>
      <c r="H53" s="1" t="str">
        <f t="shared" si="64"/>
        <v>0</v>
      </c>
      <c r="I53" s="1" t="str">
        <f t="shared" si="64"/>
        <v>0</v>
      </c>
      <c r="J53" s="1" t="str">
        <f t="shared" si="64"/>
        <v>0</v>
      </c>
      <c r="K53" s="1" t="str">
        <f t="shared" si="64"/>
        <v>0</v>
      </c>
      <c r="L53" s="1" t="str">
        <f t="shared" si="64"/>
        <v>0</v>
      </c>
      <c r="M53" s="1" t="str">
        <f t="shared" si="64"/>
        <v>0</v>
      </c>
      <c r="N53" s="1" t="str">
        <f t="shared" si="64"/>
        <v>0</v>
      </c>
      <c r="O53" s="1" t="str">
        <f t="shared" si="64"/>
        <v>0</v>
      </c>
      <c r="P53" s="1" t="str">
        <f t="shared" si="64"/>
        <v>0</v>
      </c>
      <c r="Q53" s="1" t="str">
        <f t="shared" si="3"/>
        <v>0.015</v>
      </c>
      <c r="R53" s="1" t="s">
        <v>29</v>
      </c>
      <c r="T53" s="1" t="str">
        <f t="shared" si="4"/>
        <v>0</v>
      </c>
      <c r="U53" s="1" t="str">
        <f t="shared" si="20"/>
        <v>0.015</v>
      </c>
    </row>
    <row r="54" s="1" customFormat="1" spans="1:21">
      <c r="A54" s="1" t="str">
        <f>"4601992319513"</f>
        <v>4601992319513</v>
      </c>
      <c r="B54" s="1" t="s">
        <v>77</v>
      </c>
      <c r="C54" s="1" t="s">
        <v>24</v>
      </c>
      <c r="D54" s="1" t="str">
        <f t="shared" si="0"/>
        <v>2021</v>
      </c>
      <c r="E54" s="1" t="str">
        <f t="shared" ref="E54:P54" si="65">"0"</f>
        <v>0</v>
      </c>
      <c r="F54" s="1" t="str">
        <f t="shared" si="65"/>
        <v>0</v>
      </c>
      <c r="G54" s="1" t="str">
        <f t="shared" si="65"/>
        <v>0</v>
      </c>
      <c r="H54" s="1" t="str">
        <f t="shared" si="65"/>
        <v>0</v>
      </c>
      <c r="I54" s="1" t="str">
        <f t="shared" si="65"/>
        <v>0</v>
      </c>
      <c r="J54" s="1" t="str">
        <f t="shared" si="65"/>
        <v>0</v>
      </c>
      <c r="K54" s="1" t="str">
        <f t="shared" si="65"/>
        <v>0</v>
      </c>
      <c r="L54" s="1" t="str">
        <f t="shared" si="65"/>
        <v>0</v>
      </c>
      <c r="M54" s="1" t="str">
        <f t="shared" si="65"/>
        <v>0</v>
      </c>
      <c r="N54" s="1" t="str">
        <f t="shared" si="65"/>
        <v>0</v>
      </c>
      <c r="O54" s="1" t="str">
        <f t="shared" si="65"/>
        <v>0</v>
      </c>
      <c r="P54" s="1" t="str">
        <f t="shared" si="65"/>
        <v>0</v>
      </c>
      <c r="Q54" s="1" t="str">
        <f t="shared" si="3"/>
        <v>0.015</v>
      </c>
      <c r="R54" s="1" t="s">
        <v>29</v>
      </c>
      <c r="T54" s="1" t="str">
        <f t="shared" si="4"/>
        <v>0</v>
      </c>
      <c r="U54" s="1" t="str">
        <f t="shared" si="20"/>
        <v>0.015</v>
      </c>
    </row>
    <row r="55" s="1" customFormat="1" spans="1:21">
      <c r="A55" s="1" t="str">
        <f>"4601992335310"</f>
        <v>4601992335310</v>
      </c>
      <c r="B55" s="1" t="s">
        <v>78</v>
      </c>
      <c r="C55" s="1" t="s">
        <v>24</v>
      </c>
      <c r="D55" s="1" t="str">
        <f t="shared" si="0"/>
        <v>2021</v>
      </c>
      <c r="E55" s="1" t="str">
        <f t="shared" ref="E55:P55" si="66">"0"</f>
        <v>0</v>
      </c>
      <c r="F55" s="1" t="str">
        <f t="shared" si="66"/>
        <v>0</v>
      </c>
      <c r="G55" s="1" t="str">
        <f t="shared" si="66"/>
        <v>0</v>
      </c>
      <c r="H55" s="1" t="str">
        <f t="shared" si="66"/>
        <v>0</v>
      </c>
      <c r="I55" s="1" t="str">
        <f t="shared" si="66"/>
        <v>0</v>
      </c>
      <c r="J55" s="1" t="str">
        <f t="shared" si="66"/>
        <v>0</v>
      </c>
      <c r="K55" s="1" t="str">
        <f t="shared" si="66"/>
        <v>0</v>
      </c>
      <c r="L55" s="1" t="str">
        <f t="shared" si="66"/>
        <v>0</v>
      </c>
      <c r="M55" s="1" t="str">
        <f t="shared" si="66"/>
        <v>0</v>
      </c>
      <c r="N55" s="1" t="str">
        <f t="shared" si="66"/>
        <v>0</v>
      </c>
      <c r="O55" s="1" t="str">
        <f t="shared" si="66"/>
        <v>0</v>
      </c>
      <c r="P55" s="1" t="str">
        <f t="shared" si="66"/>
        <v>0</v>
      </c>
      <c r="Q55" s="1" t="str">
        <f t="shared" si="3"/>
        <v>0.015</v>
      </c>
      <c r="R55" s="1" t="s">
        <v>29</v>
      </c>
      <c r="T55" s="1" t="str">
        <f t="shared" si="4"/>
        <v>0</v>
      </c>
      <c r="U55" s="1" t="str">
        <f t="shared" si="20"/>
        <v>0.015</v>
      </c>
    </row>
    <row r="56" s="1" customFormat="1" spans="1:21">
      <c r="A56" s="1" t="str">
        <f>"4601992340074"</f>
        <v>4601992340074</v>
      </c>
      <c r="B56" s="1" t="s">
        <v>79</v>
      </c>
      <c r="C56" s="1" t="s">
        <v>24</v>
      </c>
      <c r="D56" s="1" t="str">
        <f t="shared" si="0"/>
        <v>2021</v>
      </c>
      <c r="E56" s="1" t="str">
        <f t="shared" ref="E56:P56" si="67">"0"</f>
        <v>0</v>
      </c>
      <c r="F56" s="1" t="str">
        <f t="shared" si="67"/>
        <v>0</v>
      </c>
      <c r="G56" s="1" t="str">
        <f t="shared" si="67"/>
        <v>0</v>
      </c>
      <c r="H56" s="1" t="str">
        <f t="shared" si="67"/>
        <v>0</v>
      </c>
      <c r="I56" s="1" t="str">
        <f t="shared" si="67"/>
        <v>0</v>
      </c>
      <c r="J56" s="1" t="str">
        <f t="shared" si="67"/>
        <v>0</v>
      </c>
      <c r="K56" s="1" t="str">
        <f t="shared" si="67"/>
        <v>0</v>
      </c>
      <c r="L56" s="1" t="str">
        <f t="shared" si="67"/>
        <v>0</v>
      </c>
      <c r="M56" s="1" t="str">
        <f t="shared" si="67"/>
        <v>0</v>
      </c>
      <c r="N56" s="1" t="str">
        <f t="shared" si="67"/>
        <v>0</v>
      </c>
      <c r="O56" s="1" t="str">
        <f t="shared" si="67"/>
        <v>0</v>
      </c>
      <c r="P56" s="1" t="str">
        <f t="shared" si="67"/>
        <v>0</v>
      </c>
      <c r="Q56" s="1" t="str">
        <f t="shared" si="3"/>
        <v>0.015</v>
      </c>
      <c r="R56" s="1" t="s">
        <v>29</v>
      </c>
      <c r="T56" s="1" t="str">
        <f t="shared" si="4"/>
        <v>0</v>
      </c>
      <c r="U56" s="1" t="str">
        <f t="shared" si="20"/>
        <v>0.015</v>
      </c>
    </row>
    <row r="57" s="1" customFormat="1" spans="1:21">
      <c r="A57" s="1" t="str">
        <f>"4601992350465"</f>
        <v>4601992350465</v>
      </c>
      <c r="B57" s="1" t="s">
        <v>80</v>
      </c>
      <c r="C57" s="1" t="s">
        <v>24</v>
      </c>
      <c r="D57" s="1" t="str">
        <f t="shared" si="0"/>
        <v>2021</v>
      </c>
      <c r="E57" s="1" t="str">
        <f t="shared" ref="E57:P57" si="68">"0"</f>
        <v>0</v>
      </c>
      <c r="F57" s="1" t="str">
        <f t="shared" si="68"/>
        <v>0</v>
      </c>
      <c r="G57" s="1" t="str">
        <f t="shared" si="68"/>
        <v>0</v>
      </c>
      <c r="H57" s="1" t="str">
        <f t="shared" si="68"/>
        <v>0</v>
      </c>
      <c r="I57" s="1" t="str">
        <f t="shared" si="68"/>
        <v>0</v>
      </c>
      <c r="J57" s="1" t="str">
        <f t="shared" si="68"/>
        <v>0</v>
      </c>
      <c r="K57" s="1" t="str">
        <f t="shared" si="68"/>
        <v>0</v>
      </c>
      <c r="L57" s="1" t="str">
        <f t="shared" si="68"/>
        <v>0</v>
      </c>
      <c r="M57" s="1" t="str">
        <f t="shared" si="68"/>
        <v>0</v>
      </c>
      <c r="N57" s="1" t="str">
        <f t="shared" si="68"/>
        <v>0</v>
      </c>
      <c r="O57" s="1" t="str">
        <f t="shared" si="68"/>
        <v>0</v>
      </c>
      <c r="P57" s="1" t="str">
        <f t="shared" si="68"/>
        <v>0</v>
      </c>
      <c r="Q57" s="1" t="str">
        <f t="shared" si="3"/>
        <v>0.015</v>
      </c>
      <c r="R57" s="1" t="s">
        <v>29</v>
      </c>
      <c r="T57" s="1" t="str">
        <f t="shared" si="4"/>
        <v>0</v>
      </c>
      <c r="U57" s="1" t="str">
        <f t="shared" si="20"/>
        <v>0.015</v>
      </c>
    </row>
    <row r="58" s="1" customFormat="1" spans="1:21">
      <c r="A58" s="1" t="str">
        <f>"4601992350843"</f>
        <v>4601992350843</v>
      </c>
      <c r="B58" s="1" t="s">
        <v>81</v>
      </c>
      <c r="C58" s="1" t="s">
        <v>24</v>
      </c>
      <c r="D58" s="1" t="str">
        <f t="shared" si="0"/>
        <v>2021</v>
      </c>
      <c r="E58" s="1" t="str">
        <f t="shared" ref="E58:P58" si="69">"0"</f>
        <v>0</v>
      </c>
      <c r="F58" s="1" t="str">
        <f t="shared" si="69"/>
        <v>0</v>
      </c>
      <c r="G58" s="1" t="str">
        <f t="shared" si="69"/>
        <v>0</v>
      </c>
      <c r="H58" s="1" t="str">
        <f t="shared" si="69"/>
        <v>0</v>
      </c>
      <c r="I58" s="1" t="str">
        <f t="shared" si="69"/>
        <v>0</v>
      </c>
      <c r="J58" s="1" t="str">
        <f t="shared" si="69"/>
        <v>0</v>
      </c>
      <c r="K58" s="1" t="str">
        <f t="shared" si="69"/>
        <v>0</v>
      </c>
      <c r="L58" s="1" t="str">
        <f t="shared" si="69"/>
        <v>0</v>
      </c>
      <c r="M58" s="1" t="str">
        <f t="shared" si="69"/>
        <v>0</v>
      </c>
      <c r="N58" s="1" t="str">
        <f t="shared" si="69"/>
        <v>0</v>
      </c>
      <c r="O58" s="1" t="str">
        <f t="shared" si="69"/>
        <v>0</v>
      </c>
      <c r="P58" s="1" t="str">
        <f t="shared" si="69"/>
        <v>0</v>
      </c>
      <c r="Q58" s="1" t="str">
        <f t="shared" si="3"/>
        <v>0.015</v>
      </c>
      <c r="R58" s="1" t="s">
        <v>29</v>
      </c>
      <c r="T58" s="1" t="str">
        <f t="shared" si="4"/>
        <v>0</v>
      </c>
      <c r="U58" s="1" t="str">
        <f t="shared" si="20"/>
        <v>0.015</v>
      </c>
    </row>
    <row r="59" s="1" customFormat="1" spans="1:21">
      <c r="A59" s="1" t="str">
        <f>"4601992353943"</f>
        <v>4601992353943</v>
      </c>
      <c r="B59" s="1" t="s">
        <v>82</v>
      </c>
      <c r="C59" s="1" t="s">
        <v>24</v>
      </c>
      <c r="D59" s="1" t="str">
        <f t="shared" si="0"/>
        <v>2021</v>
      </c>
      <c r="E59" s="1" t="str">
        <f t="shared" ref="E59:P59" si="70">"0"</f>
        <v>0</v>
      </c>
      <c r="F59" s="1" t="str">
        <f t="shared" si="70"/>
        <v>0</v>
      </c>
      <c r="G59" s="1" t="str">
        <f t="shared" si="70"/>
        <v>0</v>
      </c>
      <c r="H59" s="1" t="str">
        <f t="shared" si="70"/>
        <v>0</v>
      </c>
      <c r="I59" s="1" t="str">
        <f t="shared" si="70"/>
        <v>0</v>
      </c>
      <c r="J59" s="1" t="str">
        <f t="shared" si="70"/>
        <v>0</v>
      </c>
      <c r="K59" s="1" t="str">
        <f t="shared" si="70"/>
        <v>0</v>
      </c>
      <c r="L59" s="1" t="str">
        <f t="shared" si="70"/>
        <v>0</v>
      </c>
      <c r="M59" s="1" t="str">
        <f t="shared" si="70"/>
        <v>0</v>
      </c>
      <c r="N59" s="1" t="str">
        <f t="shared" si="70"/>
        <v>0</v>
      </c>
      <c r="O59" s="1" t="str">
        <f t="shared" si="70"/>
        <v>0</v>
      </c>
      <c r="P59" s="1" t="str">
        <f t="shared" si="70"/>
        <v>0</v>
      </c>
      <c r="Q59" s="1" t="str">
        <f t="shared" si="3"/>
        <v>0.015</v>
      </c>
      <c r="R59" s="1" t="s">
        <v>29</v>
      </c>
      <c r="T59" s="1" t="str">
        <f t="shared" si="4"/>
        <v>0</v>
      </c>
      <c r="U59" s="1" t="str">
        <f t="shared" si="20"/>
        <v>0.015</v>
      </c>
    </row>
    <row r="60" s="1" customFormat="1" spans="1:21">
      <c r="A60" s="1" t="str">
        <f>"4601992354007"</f>
        <v>4601992354007</v>
      </c>
      <c r="B60" s="1" t="s">
        <v>83</v>
      </c>
      <c r="C60" s="1" t="s">
        <v>24</v>
      </c>
      <c r="D60" s="1" t="str">
        <f t="shared" si="0"/>
        <v>2021</v>
      </c>
      <c r="E60" s="1" t="str">
        <f t="shared" ref="E60:P60" si="71">"0"</f>
        <v>0</v>
      </c>
      <c r="F60" s="1" t="str">
        <f t="shared" si="71"/>
        <v>0</v>
      </c>
      <c r="G60" s="1" t="str">
        <f t="shared" si="71"/>
        <v>0</v>
      </c>
      <c r="H60" s="1" t="str">
        <f t="shared" si="71"/>
        <v>0</v>
      </c>
      <c r="I60" s="1" t="str">
        <f t="shared" si="71"/>
        <v>0</v>
      </c>
      <c r="J60" s="1" t="str">
        <f t="shared" si="71"/>
        <v>0</v>
      </c>
      <c r="K60" s="1" t="str">
        <f t="shared" si="71"/>
        <v>0</v>
      </c>
      <c r="L60" s="1" t="str">
        <f t="shared" si="71"/>
        <v>0</v>
      </c>
      <c r="M60" s="1" t="str">
        <f t="shared" si="71"/>
        <v>0</v>
      </c>
      <c r="N60" s="1" t="str">
        <f t="shared" si="71"/>
        <v>0</v>
      </c>
      <c r="O60" s="1" t="str">
        <f t="shared" si="71"/>
        <v>0</v>
      </c>
      <c r="P60" s="1" t="str">
        <f t="shared" si="71"/>
        <v>0</v>
      </c>
      <c r="Q60" s="1" t="str">
        <f t="shared" si="3"/>
        <v>0.015</v>
      </c>
      <c r="R60" s="1" t="s">
        <v>29</v>
      </c>
      <c r="T60" s="1" t="str">
        <f t="shared" si="4"/>
        <v>0</v>
      </c>
      <c r="U60" s="1" t="str">
        <f t="shared" si="20"/>
        <v>0.015</v>
      </c>
    </row>
    <row r="61" s="1" customFormat="1" spans="1:21">
      <c r="A61" s="1" t="str">
        <f>"4601992355283"</f>
        <v>4601992355283</v>
      </c>
      <c r="B61" s="1" t="s">
        <v>84</v>
      </c>
      <c r="C61" s="1" t="s">
        <v>24</v>
      </c>
      <c r="D61" s="1" t="str">
        <f t="shared" si="0"/>
        <v>2021</v>
      </c>
      <c r="E61" s="1" t="str">
        <f t="shared" ref="E61:P61" si="72">"0"</f>
        <v>0</v>
      </c>
      <c r="F61" s="1" t="str">
        <f t="shared" si="72"/>
        <v>0</v>
      </c>
      <c r="G61" s="1" t="str">
        <f t="shared" si="72"/>
        <v>0</v>
      </c>
      <c r="H61" s="1" t="str">
        <f t="shared" si="72"/>
        <v>0</v>
      </c>
      <c r="I61" s="1" t="str">
        <f t="shared" si="72"/>
        <v>0</v>
      </c>
      <c r="J61" s="1" t="str">
        <f t="shared" si="72"/>
        <v>0</v>
      </c>
      <c r="K61" s="1" t="str">
        <f t="shared" si="72"/>
        <v>0</v>
      </c>
      <c r="L61" s="1" t="str">
        <f t="shared" si="72"/>
        <v>0</v>
      </c>
      <c r="M61" s="1" t="str">
        <f t="shared" si="72"/>
        <v>0</v>
      </c>
      <c r="N61" s="1" t="str">
        <f t="shared" si="72"/>
        <v>0</v>
      </c>
      <c r="O61" s="1" t="str">
        <f t="shared" si="72"/>
        <v>0</v>
      </c>
      <c r="P61" s="1" t="str">
        <f t="shared" si="72"/>
        <v>0</v>
      </c>
      <c r="Q61" s="1" t="str">
        <f t="shared" si="3"/>
        <v>0.015</v>
      </c>
      <c r="R61" s="1" t="s">
        <v>29</v>
      </c>
      <c r="T61" s="1" t="str">
        <f t="shared" si="4"/>
        <v>0</v>
      </c>
      <c r="U61" s="1" t="str">
        <f t="shared" si="20"/>
        <v>0.015</v>
      </c>
    </row>
    <row r="62" s="1" customFormat="1" spans="1:21">
      <c r="A62" s="1" t="str">
        <f>"4601992356403"</f>
        <v>4601992356403</v>
      </c>
      <c r="B62" s="1" t="s">
        <v>85</v>
      </c>
      <c r="C62" s="1" t="s">
        <v>24</v>
      </c>
      <c r="D62" s="1" t="str">
        <f t="shared" si="0"/>
        <v>2021</v>
      </c>
      <c r="E62" s="1" t="str">
        <f t="shared" ref="E62:P62" si="73">"0"</f>
        <v>0</v>
      </c>
      <c r="F62" s="1" t="str">
        <f t="shared" si="73"/>
        <v>0</v>
      </c>
      <c r="G62" s="1" t="str">
        <f t="shared" si="73"/>
        <v>0</v>
      </c>
      <c r="H62" s="1" t="str">
        <f t="shared" si="73"/>
        <v>0</v>
      </c>
      <c r="I62" s="1" t="str">
        <f t="shared" si="73"/>
        <v>0</v>
      </c>
      <c r="J62" s="1" t="str">
        <f t="shared" si="73"/>
        <v>0</v>
      </c>
      <c r="K62" s="1" t="str">
        <f t="shared" si="73"/>
        <v>0</v>
      </c>
      <c r="L62" s="1" t="str">
        <f t="shared" si="73"/>
        <v>0</v>
      </c>
      <c r="M62" s="1" t="str">
        <f t="shared" si="73"/>
        <v>0</v>
      </c>
      <c r="N62" s="1" t="str">
        <f t="shared" si="73"/>
        <v>0</v>
      </c>
      <c r="O62" s="1" t="str">
        <f t="shared" si="73"/>
        <v>0</v>
      </c>
      <c r="P62" s="1" t="str">
        <f t="shared" si="73"/>
        <v>0</v>
      </c>
      <c r="Q62" s="1" t="str">
        <f t="shared" si="3"/>
        <v>0.015</v>
      </c>
      <c r="R62" s="1" t="s">
        <v>29</v>
      </c>
      <c r="T62" s="1" t="str">
        <f t="shared" si="4"/>
        <v>0</v>
      </c>
      <c r="U62" s="1" t="str">
        <f t="shared" si="20"/>
        <v>0.015</v>
      </c>
    </row>
    <row r="63" s="1" customFormat="1" spans="1:21">
      <c r="A63" s="1" t="str">
        <f>"4601992364809"</f>
        <v>4601992364809</v>
      </c>
      <c r="B63" s="1" t="s">
        <v>86</v>
      </c>
      <c r="C63" s="1" t="s">
        <v>24</v>
      </c>
      <c r="D63" s="1" t="str">
        <f t="shared" si="0"/>
        <v>2021</v>
      </c>
      <c r="E63" s="1" t="str">
        <f t="shared" ref="E63:P63" si="74">"0"</f>
        <v>0</v>
      </c>
      <c r="F63" s="1" t="str">
        <f t="shared" si="74"/>
        <v>0</v>
      </c>
      <c r="G63" s="1" t="str">
        <f t="shared" si="74"/>
        <v>0</v>
      </c>
      <c r="H63" s="1" t="str">
        <f t="shared" si="74"/>
        <v>0</v>
      </c>
      <c r="I63" s="1" t="str">
        <f t="shared" si="74"/>
        <v>0</v>
      </c>
      <c r="J63" s="1" t="str">
        <f t="shared" si="74"/>
        <v>0</v>
      </c>
      <c r="K63" s="1" t="str">
        <f t="shared" si="74"/>
        <v>0</v>
      </c>
      <c r="L63" s="1" t="str">
        <f t="shared" si="74"/>
        <v>0</v>
      </c>
      <c r="M63" s="1" t="str">
        <f t="shared" si="74"/>
        <v>0</v>
      </c>
      <c r="N63" s="1" t="str">
        <f t="shared" si="74"/>
        <v>0</v>
      </c>
      <c r="O63" s="1" t="str">
        <f t="shared" si="74"/>
        <v>0</v>
      </c>
      <c r="P63" s="1" t="str">
        <f t="shared" si="74"/>
        <v>0</v>
      </c>
      <c r="Q63" s="1" t="str">
        <f t="shared" si="3"/>
        <v>0.015</v>
      </c>
      <c r="R63" s="1" t="s">
        <v>29</v>
      </c>
      <c r="T63" s="1" t="str">
        <f t="shared" si="4"/>
        <v>0</v>
      </c>
      <c r="U63" s="1" t="str">
        <f t="shared" si="20"/>
        <v>0.015</v>
      </c>
    </row>
    <row r="64" s="1" customFormat="1" spans="1:21">
      <c r="A64" s="1" t="str">
        <f>"4601992366366"</f>
        <v>4601992366366</v>
      </c>
      <c r="B64" s="1" t="s">
        <v>87</v>
      </c>
      <c r="C64" s="1" t="s">
        <v>24</v>
      </c>
      <c r="D64" s="1" t="str">
        <f t="shared" si="0"/>
        <v>2021</v>
      </c>
      <c r="E64" s="1" t="str">
        <f t="shared" ref="E64:P64" si="75">"0"</f>
        <v>0</v>
      </c>
      <c r="F64" s="1" t="str">
        <f t="shared" si="75"/>
        <v>0</v>
      </c>
      <c r="G64" s="1" t="str">
        <f t="shared" si="75"/>
        <v>0</v>
      </c>
      <c r="H64" s="1" t="str">
        <f t="shared" si="75"/>
        <v>0</v>
      </c>
      <c r="I64" s="1" t="str">
        <f t="shared" si="75"/>
        <v>0</v>
      </c>
      <c r="J64" s="1" t="str">
        <f t="shared" si="75"/>
        <v>0</v>
      </c>
      <c r="K64" s="1" t="str">
        <f t="shared" si="75"/>
        <v>0</v>
      </c>
      <c r="L64" s="1" t="str">
        <f t="shared" si="75"/>
        <v>0</v>
      </c>
      <c r="M64" s="1" t="str">
        <f t="shared" si="75"/>
        <v>0</v>
      </c>
      <c r="N64" s="1" t="str">
        <f t="shared" si="75"/>
        <v>0</v>
      </c>
      <c r="O64" s="1" t="str">
        <f t="shared" si="75"/>
        <v>0</v>
      </c>
      <c r="P64" s="1" t="str">
        <f t="shared" si="75"/>
        <v>0</v>
      </c>
      <c r="Q64" s="1" t="str">
        <f t="shared" si="3"/>
        <v>0.015</v>
      </c>
      <c r="R64" s="1" t="s">
        <v>29</v>
      </c>
      <c r="T64" s="1" t="str">
        <f t="shared" si="4"/>
        <v>0</v>
      </c>
      <c r="U64" s="1" t="str">
        <f t="shared" si="20"/>
        <v>0.015</v>
      </c>
    </row>
    <row r="65" s="1" customFormat="1" spans="1:21">
      <c r="A65" s="1" t="str">
        <f>"4601992372426"</f>
        <v>4601992372426</v>
      </c>
      <c r="B65" s="1" t="s">
        <v>88</v>
      </c>
      <c r="C65" s="1" t="s">
        <v>24</v>
      </c>
      <c r="D65" s="1" t="str">
        <f t="shared" si="0"/>
        <v>2021</v>
      </c>
      <c r="E65" s="1" t="str">
        <f t="shared" ref="E65:P65" si="76">"0"</f>
        <v>0</v>
      </c>
      <c r="F65" s="1" t="str">
        <f t="shared" si="76"/>
        <v>0</v>
      </c>
      <c r="G65" s="1" t="str">
        <f t="shared" si="76"/>
        <v>0</v>
      </c>
      <c r="H65" s="1" t="str">
        <f t="shared" si="76"/>
        <v>0</v>
      </c>
      <c r="I65" s="1" t="str">
        <f t="shared" si="76"/>
        <v>0</v>
      </c>
      <c r="J65" s="1" t="str">
        <f t="shared" si="76"/>
        <v>0</v>
      </c>
      <c r="K65" s="1" t="str">
        <f t="shared" si="76"/>
        <v>0</v>
      </c>
      <c r="L65" s="1" t="str">
        <f t="shared" si="76"/>
        <v>0</v>
      </c>
      <c r="M65" s="1" t="str">
        <f t="shared" si="76"/>
        <v>0</v>
      </c>
      <c r="N65" s="1" t="str">
        <f t="shared" si="76"/>
        <v>0</v>
      </c>
      <c r="O65" s="1" t="str">
        <f t="shared" si="76"/>
        <v>0</v>
      </c>
      <c r="P65" s="1" t="str">
        <f t="shared" si="76"/>
        <v>0</v>
      </c>
      <c r="Q65" s="1" t="str">
        <f t="shared" si="3"/>
        <v>0.015</v>
      </c>
      <c r="R65" s="1" t="s">
        <v>29</v>
      </c>
      <c r="T65" s="1" t="str">
        <f t="shared" si="4"/>
        <v>0</v>
      </c>
      <c r="U65" s="1" t="str">
        <f t="shared" si="20"/>
        <v>0.015</v>
      </c>
    </row>
  </sheetData>
  <mergeCells count="1">
    <mergeCell ref="A1:V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2021-09-18T02:06:00Z</dcterms:created>
  <dcterms:modified xsi:type="dcterms:W3CDTF">2023-09-15T07:07:33Z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