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<sst xmlns="http://schemas.openxmlformats.org/spreadsheetml/2006/main" count="389" uniqueCount="148">
  <si>
    <t>七类行业工伤保险费率浮动表</t>
  </si>
  <si>
    <t>单位编号</t>
  </si>
  <si>
    <t>单位名称</t>
  </si>
  <si>
    <t>行业风险类别</t>
  </si>
  <si>
    <t>年度</t>
  </si>
  <si>
    <t>上年度缴费金额</t>
  </si>
  <si>
    <t>上年度支出金额</t>
  </si>
  <si>
    <t>上年度免于考核支出金额</t>
  </si>
  <si>
    <t>上年度拖欠工伤保险费用</t>
  </si>
  <si>
    <t>上年度工伤保险支缴率</t>
  </si>
  <si>
    <t>上年度平均缴费人数</t>
  </si>
  <si>
    <t>上年度认定工伤人数</t>
  </si>
  <si>
    <t>上年度免于考核工伤人次</t>
  </si>
  <si>
    <t>工伤发生率</t>
  </si>
  <si>
    <t>一至四级伤残人数</t>
  </si>
  <si>
    <t>因公死亡人数</t>
  </si>
  <si>
    <t>上年度职业病人数</t>
  </si>
  <si>
    <t>行业基准费率</t>
  </si>
  <si>
    <t>费率浮动档次</t>
  </si>
  <si>
    <t>本年度费率浮动</t>
  </si>
  <si>
    <t>上年度费率</t>
  </si>
  <si>
    <t>本年度费率</t>
  </si>
  <si>
    <t>修改原因</t>
  </si>
  <si>
    <t>海口秀英永兴永荣石料加工场</t>
  </si>
  <si>
    <t>七类（1.2%）</t>
  </si>
  <si>
    <t>不参与浮动</t>
  </si>
  <si>
    <t>海口秀英永兴昌达利石料加工厂</t>
  </si>
  <si>
    <t>海口琼山东门那兴十九冶石场</t>
  </si>
  <si>
    <t>海口琼山安达采石场</t>
  </si>
  <si>
    <t>海口琼山永荫右场</t>
  </si>
  <si>
    <t>海口金石城资源有限公司</t>
  </si>
  <si>
    <t>海口市秀英长流镇巨鸿石场</t>
  </si>
  <si>
    <t>海口秀英金康石场</t>
  </si>
  <si>
    <t>海口福山天然气利用发展有限公司</t>
  </si>
  <si>
    <t>下浮一档</t>
  </si>
  <si>
    <t>海南鼎申石材有限公司</t>
  </si>
  <si>
    <t>海口秀英信宇石厂</t>
  </si>
  <si>
    <t>海口龙华鑫岩石场</t>
  </si>
  <si>
    <t>海口秀英荣山水电石场</t>
  </si>
  <si>
    <t>海口秀英兴发建材厂</t>
  </si>
  <si>
    <t>海口琼山世纪石场</t>
  </si>
  <si>
    <t>海南证拓投资有限公司港口文峰石场分公司</t>
  </si>
  <si>
    <t>琼山乡镇企业建材开发公司</t>
  </si>
  <si>
    <t>海南域宁矿业有限公司</t>
  </si>
  <si>
    <t>海南大明矿业有限公司</t>
  </si>
  <si>
    <t>建筑行业单独工伤保险缴费专户</t>
  </si>
  <si>
    <t>海口秀英联华废杂节能建材加工厂</t>
  </si>
  <si>
    <t>海口市秀英区蔬菜局</t>
  </si>
  <si>
    <t>广东南油服务有限公司海口分公司</t>
  </si>
  <si>
    <t>海南缘缅翠玉珠宝公盘有限公司</t>
  </si>
  <si>
    <t>海口展旺海石化有限公司</t>
  </si>
  <si>
    <t>海南言辉贸易有限公司</t>
  </si>
  <si>
    <t>海口琼山恒胜汽车服务中心</t>
  </si>
  <si>
    <t>海南京豪建筑材料有限公司</t>
  </si>
  <si>
    <t>中建盛建设工程有限公司</t>
  </si>
  <si>
    <t>海口市华瑞点石建材有限公司</t>
  </si>
  <si>
    <t>海南湛海进出口贸易有限公司</t>
  </si>
  <si>
    <t>海南农垦自然资源开发运营有限公司</t>
  </si>
  <si>
    <t>海南鑫福源资源开发有限公司</t>
  </si>
  <si>
    <t>海南玉璞投资有限公司</t>
  </si>
  <si>
    <t>海南丰宏源商贸有限公司</t>
  </si>
  <si>
    <t>海口喻立安洁新能源有限公司</t>
  </si>
  <si>
    <t>北斗航天（海南）能源科技有限公司</t>
  </si>
  <si>
    <t>海南金驹实业有限责任公司</t>
  </si>
  <si>
    <t>海南瑞金矿业开发有限公司</t>
  </si>
  <si>
    <t>海南默克埃诺石油化工有限公司</t>
  </si>
  <si>
    <t>中海油海南能源有限公司</t>
  </si>
  <si>
    <t>海南正达矿业投资有限公司</t>
  </si>
  <si>
    <t>海南鑫双龙矿业有限公司</t>
  </si>
  <si>
    <t>海南健顺行实业有限公司</t>
  </si>
  <si>
    <t>延长石油（海南）有限公司</t>
  </si>
  <si>
    <t>海口中灏贸易有限公司</t>
  </si>
  <si>
    <t>海南高汛矿业投资有限公司</t>
  </si>
  <si>
    <t>湖北地建岩土勘察设计有限公司海南分公司</t>
  </si>
  <si>
    <t>海南鑫龙矿业发展有限公司</t>
  </si>
  <si>
    <t>海南峰源生物质能源有限公司</t>
  </si>
  <si>
    <t>海南营海石油装备技术有限公司</t>
  </si>
  <si>
    <t>海南旭泽生态环保有限公司</t>
  </si>
  <si>
    <t>中船产业发展（海南）有限公司</t>
  </si>
  <si>
    <t>国华控股集团（海南）有限公司</t>
  </si>
  <si>
    <t>海南军和物资有限公司</t>
  </si>
  <si>
    <t>国开控股集团（海南）有限公司</t>
  </si>
  <si>
    <t>中海石油（中国）有限公司海南分公司</t>
  </si>
  <si>
    <t>国融控股集团（海南）有限公司</t>
  </si>
  <si>
    <t>中电产业发展集团（海南）有限公司</t>
  </si>
  <si>
    <t>海南创新产业发展有限公司</t>
  </si>
  <si>
    <t>中铁六交（海南）建设集团有限公司</t>
  </si>
  <si>
    <t>中铁八隧（海南）建设集团有限公司</t>
  </si>
  <si>
    <t>国元产业发展集团（海南）有限公司</t>
  </si>
  <si>
    <t>中信发展集团（海南）有限公司</t>
  </si>
  <si>
    <t>龙凤控股集团（海南）有限公司</t>
  </si>
  <si>
    <t>宇宙控股集团（海南）有限公司</t>
  </si>
  <si>
    <t>中铁国信（海南）建设集团有限公司</t>
  </si>
  <si>
    <t>中信联合（海南）控股集团有限公司</t>
  </si>
  <si>
    <t>中安产业发展集团（海南）有限公司</t>
  </si>
  <si>
    <t>全球控股集团（海南）有限公司</t>
  </si>
  <si>
    <t>海南鲁洋石油服务有限公司</t>
  </si>
  <si>
    <t>招商国金（海南）投资集团有限公司</t>
  </si>
  <si>
    <t>中铁二交（海南）建设集团有限公司</t>
  </si>
  <si>
    <t>信达控股集团（海南省）有限公司</t>
  </si>
  <si>
    <t>国交产业发展集团（海南）有限公司</t>
  </si>
  <si>
    <t>中铁六隧（海南）建设集团有限公司</t>
  </si>
  <si>
    <t>海南省丰玉矿业有限公司</t>
  </si>
  <si>
    <t>世界控股集团（海南）有限公司</t>
  </si>
  <si>
    <t>中信产投（海南）控股集团有限公司</t>
  </si>
  <si>
    <t>中铁十二交（海南）建设集团有限公司</t>
  </si>
  <si>
    <t>中交二建（海南）建设集团有限公司</t>
  </si>
  <si>
    <t>中交八建（海南）建设集团有限公司</t>
  </si>
  <si>
    <t>国禾投资集团（海南）有限公司</t>
  </si>
  <si>
    <t>国佑投资集团（海南）有限公司</t>
  </si>
  <si>
    <t>海南当位矿业开发有限公司</t>
  </si>
  <si>
    <t>海南铁山贸易投资有限公司</t>
  </si>
  <si>
    <t>海南嘉禾天华环保科技有限公司</t>
  </si>
  <si>
    <t>亚太所控股集团（海南）有限公司</t>
  </si>
  <si>
    <t>中铁国安（海南）控股集团有限公司</t>
  </si>
  <si>
    <t>中投汇金投资集团（海南）有限公司</t>
  </si>
  <si>
    <t>中交国城（海南）控股集团有限公司</t>
  </si>
  <si>
    <t>农银控股集团（海南）有限公司</t>
  </si>
  <si>
    <t>中供新能源（海南）有限公司</t>
  </si>
  <si>
    <t>成都西南石大石油工程技术有限公司海南分公司</t>
  </si>
  <si>
    <t>海南友发同创贸易有限公司</t>
  </si>
  <si>
    <t>海南子昌建筑工程有限公司</t>
  </si>
  <si>
    <t>品尚能源（海南）有限公司</t>
  </si>
  <si>
    <t>海南盛德能源技术服务有限责任公司</t>
  </si>
  <si>
    <t>海南元宇矿业有限公司</t>
  </si>
  <si>
    <t>海南深钻钻井有限责任公司</t>
  </si>
  <si>
    <t>海南荣力达生物工程有限公司</t>
  </si>
  <si>
    <t>帆颖供应链管理（海南）有限公司</t>
  </si>
  <si>
    <t>海南盛源贸易有限公司</t>
  </si>
  <si>
    <t>海南铭邦云存储矿业有限公司</t>
  </si>
  <si>
    <t>海南和顺达建筑劳务有限公司</t>
  </si>
  <si>
    <t>海南婺甬辰海生物科技有限公司</t>
  </si>
  <si>
    <t>海南玖鼎矿业有限公司</t>
  </si>
  <si>
    <t>海南华星矿产品开发有限公司</t>
  </si>
  <si>
    <t>旭阳投资（海南）有限公司</t>
  </si>
  <si>
    <t>海南省创业投资集团有限公司</t>
  </si>
  <si>
    <t>中昊控股集团（海南）有限公司</t>
  </si>
  <si>
    <t>旭阳国际投资（海南）有限公司</t>
  </si>
  <si>
    <t>海南全域矿业发展有限公司</t>
  </si>
  <si>
    <t>中矿产业集团（海南）有限公司</t>
  </si>
  <si>
    <t>中合广丰（海南）能源集团有限公司</t>
  </si>
  <si>
    <t>中保畅控股集团（海南）有限公司</t>
  </si>
  <si>
    <t>中开发展集团（海南）有限公司</t>
  </si>
  <si>
    <t>国丰控股集团（海南）有限公司</t>
  </si>
  <si>
    <t>中能核电（海南）有限公司</t>
  </si>
  <si>
    <t>中银投资集团（海南）有限公司</t>
  </si>
  <si>
    <t>海南旭虹实业投资有限公司</t>
  </si>
  <si>
    <t>中新石油投资集团（海南）有限公司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</si>
</sst>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26" borderId="7" applyNumberFormat="0" applyAlignment="0" applyProtection="0">
      <alignment vertical="center"/>
    </xf>
    <xf numFmtId="0" fontId="19" fillId="26" borderId="2" applyNumberFormat="0" applyAlignment="0" applyProtection="0">
      <alignment vertical="center"/>
    </xf>
    <xf numFmtId="0" fontId="20" fillId="31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4"/>
  <sheetViews>
    <sheetView tabSelected="1" workbookViewId="0">
      <selection activeCell="A2" sqref="A$1:A$1048576"/>
    </sheetView>
  </sheetViews>
  <sheetFormatPr defaultColWidth="9" defaultRowHeight="13.5"/>
  <cols>
    <col min="1" max="1" width="14.625" style="1" customWidth="1"/>
    <col min="2" max="2" width="31" style="1" customWidth="1"/>
    <col min="3" max="3" width="13.75" style="1" customWidth="1"/>
    <col min="4" max="17" width="9" style="1"/>
    <col min="18" max="18" width="12.875" style="1" customWidth="1"/>
    <col min="19" max="16384" width="9" style="1"/>
  </cols>
  <sheetData>
    <row r="1" ht="33.75" spans="1:2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="1" customFormat="1" spans="1:2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="1" customFormat="1" spans="1:21">
      <c r="A3" s="1" t="str">
        <f>"4601991401225"</f>
        <v>4601991401225</v>
      </c>
      <c r="B3" s="1" t="s">
        <v>23</v>
      </c>
      <c r="C3" s="1" t="s">
        <v>24</v>
      </c>
      <c r="D3" s="1" t="str">
        <f t="shared" ref="D3:D66" si="0">"2021"</f>
        <v>2021</v>
      </c>
      <c r="E3" s="1" t="str">
        <f t="shared" ref="E3:P3" si="1">"0"</f>
        <v>0</v>
      </c>
      <c r="F3" s="1" t="str">
        <f t="shared" si="1"/>
        <v>0</v>
      </c>
      <c r="G3" s="1" t="str">
        <f t="shared" si="1"/>
        <v>0</v>
      </c>
      <c r="H3" s="1" t="str">
        <f t="shared" si="1"/>
        <v>0</v>
      </c>
      <c r="I3" s="1" t="str">
        <f t="shared" si="1"/>
        <v>0</v>
      </c>
      <c r="J3" s="1" t="str">
        <f t="shared" si="1"/>
        <v>0</v>
      </c>
      <c r="K3" s="1" t="str">
        <f t="shared" si="1"/>
        <v>0</v>
      </c>
      <c r="L3" s="1" t="str">
        <f t="shared" si="1"/>
        <v>0</v>
      </c>
      <c r="M3" s="1" t="str">
        <f t="shared" si="1"/>
        <v>0</v>
      </c>
      <c r="N3" s="1" t="str">
        <f t="shared" si="1"/>
        <v>0</v>
      </c>
      <c r="O3" s="1" t="str">
        <f t="shared" si="1"/>
        <v>0</v>
      </c>
      <c r="P3" s="1" t="str">
        <f t="shared" si="1"/>
        <v>0</v>
      </c>
      <c r="Q3" s="1" t="str">
        <f t="shared" ref="Q3:Q66" si="2">"0.0120"</f>
        <v>0.0120</v>
      </c>
      <c r="R3" s="1" t="s">
        <v>25</v>
      </c>
      <c r="T3" s="1" t="str">
        <f t="shared" ref="T3:T66" si="3">"0"</f>
        <v>0</v>
      </c>
      <c r="U3" s="1" t="str">
        <f t="shared" ref="U3:U10" si="4">"0.0120"</f>
        <v>0.0120</v>
      </c>
    </row>
    <row r="4" s="1" customFormat="1" spans="1:21">
      <c r="A4" s="1" t="str">
        <f>"4601991404118"</f>
        <v>4601991404118</v>
      </c>
      <c r="B4" s="1" t="s">
        <v>26</v>
      </c>
      <c r="C4" s="1" t="s">
        <v>24</v>
      </c>
      <c r="D4" s="1" t="str">
        <f t="shared" si="0"/>
        <v>2021</v>
      </c>
      <c r="E4" s="1" t="str">
        <f t="shared" ref="E4:P4" si="5">"0"</f>
        <v>0</v>
      </c>
      <c r="F4" s="1" t="str">
        <f t="shared" si="5"/>
        <v>0</v>
      </c>
      <c r="G4" s="1" t="str">
        <f t="shared" si="5"/>
        <v>0</v>
      </c>
      <c r="H4" s="1" t="str">
        <f t="shared" si="5"/>
        <v>0</v>
      </c>
      <c r="I4" s="1" t="str">
        <f t="shared" si="5"/>
        <v>0</v>
      </c>
      <c r="J4" s="1" t="str">
        <f t="shared" si="5"/>
        <v>0</v>
      </c>
      <c r="K4" s="1" t="str">
        <f t="shared" si="5"/>
        <v>0</v>
      </c>
      <c r="L4" s="1" t="str">
        <f t="shared" si="5"/>
        <v>0</v>
      </c>
      <c r="M4" s="1" t="str">
        <f t="shared" si="5"/>
        <v>0</v>
      </c>
      <c r="N4" s="1" t="str">
        <f t="shared" si="5"/>
        <v>0</v>
      </c>
      <c r="O4" s="1" t="str">
        <f t="shared" si="5"/>
        <v>0</v>
      </c>
      <c r="P4" s="1" t="str">
        <f t="shared" si="5"/>
        <v>0</v>
      </c>
      <c r="Q4" s="1" t="str">
        <f t="shared" si="2"/>
        <v>0.0120</v>
      </c>
      <c r="R4" s="1" t="s">
        <v>25</v>
      </c>
      <c r="T4" s="1" t="str">
        <f t="shared" si="3"/>
        <v>0</v>
      </c>
      <c r="U4" s="1" t="str">
        <f t="shared" si="4"/>
        <v>0.0120</v>
      </c>
    </row>
    <row r="5" s="1" customFormat="1" spans="1:21">
      <c r="A5" s="1" t="str">
        <f>"4601991405910"</f>
        <v>4601991405910</v>
      </c>
      <c r="B5" s="1" t="s">
        <v>27</v>
      </c>
      <c r="C5" s="1" t="s">
        <v>24</v>
      </c>
      <c r="D5" s="1" t="str">
        <f t="shared" si="0"/>
        <v>2021</v>
      </c>
      <c r="E5" s="1" t="str">
        <f t="shared" ref="E5:P5" si="6">"0"</f>
        <v>0</v>
      </c>
      <c r="F5" s="1" t="str">
        <f t="shared" si="6"/>
        <v>0</v>
      </c>
      <c r="G5" s="1" t="str">
        <f t="shared" si="6"/>
        <v>0</v>
      </c>
      <c r="H5" s="1" t="str">
        <f t="shared" si="6"/>
        <v>0</v>
      </c>
      <c r="I5" s="1" t="str">
        <f t="shared" si="6"/>
        <v>0</v>
      </c>
      <c r="J5" s="1" t="str">
        <f t="shared" si="6"/>
        <v>0</v>
      </c>
      <c r="K5" s="1" t="str">
        <f t="shared" si="6"/>
        <v>0</v>
      </c>
      <c r="L5" s="1" t="str">
        <f t="shared" si="6"/>
        <v>0</v>
      </c>
      <c r="M5" s="1" t="str">
        <f t="shared" si="6"/>
        <v>0</v>
      </c>
      <c r="N5" s="1" t="str">
        <f t="shared" si="6"/>
        <v>0</v>
      </c>
      <c r="O5" s="1" t="str">
        <f t="shared" si="6"/>
        <v>0</v>
      </c>
      <c r="P5" s="1" t="str">
        <f t="shared" si="6"/>
        <v>0</v>
      </c>
      <c r="Q5" s="1" t="str">
        <f t="shared" si="2"/>
        <v>0.0120</v>
      </c>
      <c r="R5" s="1" t="s">
        <v>25</v>
      </c>
      <c r="T5" s="1" t="str">
        <f t="shared" si="3"/>
        <v>0</v>
      </c>
      <c r="U5" s="1" t="str">
        <f t="shared" si="4"/>
        <v>0.0120</v>
      </c>
    </row>
    <row r="6" s="1" customFormat="1" spans="1:21">
      <c r="A6" s="1" t="str">
        <f>"4601991400024"</f>
        <v>4601991400024</v>
      </c>
      <c r="B6" s="1" t="s">
        <v>28</v>
      </c>
      <c r="C6" s="1" t="s">
        <v>24</v>
      </c>
      <c r="D6" s="1" t="str">
        <f t="shared" si="0"/>
        <v>2021</v>
      </c>
      <c r="E6" s="1" t="str">
        <f t="shared" ref="E6:P6" si="7">"0"</f>
        <v>0</v>
      </c>
      <c r="F6" s="1" t="str">
        <f t="shared" si="7"/>
        <v>0</v>
      </c>
      <c r="G6" s="1" t="str">
        <f t="shared" si="7"/>
        <v>0</v>
      </c>
      <c r="H6" s="1" t="str">
        <f t="shared" si="7"/>
        <v>0</v>
      </c>
      <c r="I6" s="1" t="str">
        <f t="shared" si="7"/>
        <v>0</v>
      </c>
      <c r="J6" s="1" t="str">
        <f t="shared" si="7"/>
        <v>0</v>
      </c>
      <c r="K6" s="1" t="str">
        <f t="shared" si="7"/>
        <v>0</v>
      </c>
      <c r="L6" s="1" t="str">
        <f t="shared" si="7"/>
        <v>0</v>
      </c>
      <c r="M6" s="1" t="str">
        <f t="shared" si="7"/>
        <v>0</v>
      </c>
      <c r="N6" s="1" t="str">
        <f t="shared" si="7"/>
        <v>0</v>
      </c>
      <c r="O6" s="1" t="str">
        <f t="shared" si="7"/>
        <v>0</v>
      </c>
      <c r="P6" s="1" t="str">
        <f t="shared" si="7"/>
        <v>0</v>
      </c>
      <c r="Q6" s="1" t="str">
        <f t="shared" si="2"/>
        <v>0.0120</v>
      </c>
      <c r="R6" s="1" t="s">
        <v>25</v>
      </c>
      <c r="T6" s="1" t="str">
        <f t="shared" si="3"/>
        <v>0</v>
      </c>
      <c r="U6" s="1" t="str">
        <f t="shared" si="4"/>
        <v>0.0120</v>
      </c>
    </row>
    <row r="7" s="1" customFormat="1" spans="1:21">
      <c r="A7" s="1" t="str">
        <f>"4601991403179"</f>
        <v>4601991403179</v>
      </c>
      <c r="B7" s="1" t="s">
        <v>29</v>
      </c>
      <c r="C7" s="1" t="s">
        <v>24</v>
      </c>
      <c r="D7" s="1" t="str">
        <f t="shared" si="0"/>
        <v>2021</v>
      </c>
      <c r="E7" s="1" t="str">
        <f t="shared" ref="E7:P7" si="8">"0"</f>
        <v>0</v>
      </c>
      <c r="F7" s="1" t="str">
        <f t="shared" si="8"/>
        <v>0</v>
      </c>
      <c r="G7" s="1" t="str">
        <f t="shared" si="8"/>
        <v>0</v>
      </c>
      <c r="H7" s="1" t="str">
        <f t="shared" si="8"/>
        <v>0</v>
      </c>
      <c r="I7" s="1" t="str">
        <f t="shared" si="8"/>
        <v>0</v>
      </c>
      <c r="J7" s="1" t="str">
        <f t="shared" si="8"/>
        <v>0</v>
      </c>
      <c r="K7" s="1" t="str">
        <f t="shared" si="8"/>
        <v>0</v>
      </c>
      <c r="L7" s="1" t="str">
        <f t="shared" si="8"/>
        <v>0</v>
      </c>
      <c r="M7" s="1" t="str">
        <f t="shared" si="8"/>
        <v>0</v>
      </c>
      <c r="N7" s="1" t="str">
        <f t="shared" si="8"/>
        <v>0</v>
      </c>
      <c r="O7" s="1" t="str">
        <f t="shared" si="8"/>
        <v>0</v>
      </c>
      <c r="P7" s="1" t="str">
        <f t="shared" si="8"/>
        <v>0</v>
      </c>
      <c r="Q7" s="1" t="str">
        <f t="shared" si="2"/>
        <v>0.0120</v>
      </c>
      <c r="R7" s="1" t="s">
        <v>25</v>
      </c>
      <c r="T7" s="1" t="str">
        <f t="shared" si="3"/>
        <v>0</v>
      </c>
      <c r="U7" s="1" t="str">
        <f t="shared" si="4"/>
        <v>0.0120</v>
      </c>
    </row>
    <row r="8" s="1" customFormat="1" spans="1:21">
      <c r="A8" s="1" t="str">
        <f>"4601991419852"</f>
        <v>4601991419852</v>
      </c>
      <c r="B8" s="1" t="s">
        <v>30</v>
      </c>
      <c r="C8" s="1" t="s">
        <v>24</v>
      </c>
      <c r="D8" s="1" t="str">
        <f t="shared" si="0"/>
        <v>2021</v>
      </c>
      <c r="E8" s="1" t="str">
        <f t="shared" ref="E8:P8" si="9">"0"</f>
        <v>0</v>
      </c>
      <c r="F8" s="1" t="str">
        <f t="shared" si="9"/>
        <v>0</v>
      </c>
      <c r="G8" s="1" t="str">
        <f t="shared" si="9"/>
        <v>0</v>
      </c>
      <c r="H8" s="1" t="str">
        <f t="shared" si="9"/>
        <v>0</v>
      </c>
      <c r="I8" s="1" t="str">
        <f t="shared" si="9"/>
        <v>0</v>
      </c>
      <c r="J8" s="1" t="str">
        <f t="shared" si="9"/>
        <v>0</v>
      </c>
      <c r="K8" s="1" t="str">
        <f t="shared" si="9"/>
        <v>0</v>
      </c>
      <c r="L8" s="1" t="str">
        <f t="shared" si="9"/>
        <v>0</v>
      </c>
      <c r="M8" s="1" t="str">
        <f t="shared" si="9"/>
        <v>0</v>
      </c>
      <c r="N8" s="1" t="str">
        <f t="shared" si="9"/>
        <v>0</v>
      </c>
      <c r="O8" s="1" t="str">
        <f t="shared" si="9"/>
        <v>0</v>
      </c>
      <c r="P8" s="1" t="str">
        <f t="shared" si="9"/>
        <v>0</v>
      </c>
      <c r="Q8" s="1" t="str">
        <f t="shared" si="2"/>
        <v>0.0120</v>
      </c>
      <c r="R8" s="1" t="s">
        <v>25</v>
      </c>
      <c r="T8" s="1" t="str">
        <f t="shared" si="3"/>
        <v>0</v>
      </c>
      <c r="U8" s="1" t="str">
        <f t="shared" si="4"/>
        <v>0.0120</v>
      </c>
    </row>
    <row r="9" s="1" customFormat="1" spans="1:21">
      <c r="A9" s="1" t="str">
        <f>"4601991404400"</f>
        <v>4601991404400</v>
      </c>
      <c r="B9" s="1" t="s">
        <v>31</v>
      </c>
      <c r="C9" s="1" t="s">
        <v>24</v>
      </c>
      <c r="D9" s="1" t="str">
        <f t="shared" si="0"/>
        <v>2021</v>
      </c>
      <c r="E9" s="1" t="str">
        <f t="shared" ref="E9:P9" si="10">"0"</f>
        <v>0</v>
      </c>
      <c r="F9" s="1" t="str">
        <f t="shared" si="10"/>
        <v>0</v>
      </c>
      <c r="G9" s="1" t="str">
        <f t="shared" si="10"/>
        <v>0</v>
      </c>
      <c r="H9" s="1" t="str">
        <f t="shared" si="10"/>
        <v>0</v>
      </c>
      <c r="I9" s="1" t="str">
        <f t="shared" si="10"/>
        <v>0</v>
      </c>
      <c r="J9" s="1" t="str">
        <f t="shared" si="10"/>
        <v>0</v>
      </c>
      <c r="K9" s="1" t="str">
        <f t="shared" si="10"/>
        <v>0</v>
      </c>
      <c r="L9" s="1" t="str">
        <f t="shared" si="10"/>
        <v>0</v>
      </c>
      <c r="M9" s="1" t="str">
        <f t="shared" si="10"/>
        <v>0</v>
      </c>
      <c r="N9" s="1" t="str">
        <f t="shared" si="10"/>
        <v>0</v>
      </c>
      <c r="O9" s="1" t="str">
        <f t="shared" si="10"/>
        <v>0</v>
      </c>
      <c r="P9" s="1" t="str">
        <f t="shared" si="10"/>
        <v>0</v>
      </c>
      <c r="Q9" s="1" t="str">
        <f t="shared" si="2"/>
        <v>0.0120</v>
      </c>
      <c r="R9" s="1" t="s">
        <v>25</v>
      </c>
      <c r="T9" s="1" t="str">
        <f t="shared" si="3"/>
        <v>0</v>
      </c>
      <c r="U9" s="1" t="str">
        <f t="shared" si="4"/>
        <v>0.0120</v>
      </c>
    </row>
    <row r="10" s="1" customFormat="1" spans="1:21">
      <c r="A10" s="1" t="str">
        <f>"4601991403950"</f>
        <v>4601991403950</v>
      </c>
      <c r="B10" s="1" t="s">
        <v>32</v>
      </c>
      <c r="C10" s="1" t="s">
        <v>24</v>
      </c>
      <c r="D10" s="1" t="str">
        <f t="shared" si="0"/>
        <v>2021</v>
      </c>
      <c r="E10" s="1" t="str">
        <f t="shared" ref="E10:P10" si="11">"0"</f>
        <v>0</v>
      </c>
      <c r="F10" s="1" t="str">
        <f t="shared" si="11"/>
        <v>0</v>
      </c>
      <c r="G10" s="1" t="str">
        <f t="shared" si="11"/>
        <v>0</v>
      </c>
      <c r="H10" s="1" t="str">
        <f t="shared" si="11"/>
        <v>0</v>
      </c>
      <c r="I10" s="1" t="str">
        <f t="shared" si="11"/>
        <v>0</v>
      </c>
      <c r="J10" s="1" t="str">
        <f t="shared" si="11"/>
        <v>0</v>
      </c>
      <c r="K10" s="1" t="str">
        <f t="shared" si="11"/>
        <v>0</v>
      </c>
      <c r="L10" s="1" t="str">
        <f t="shared" si="11"/>
        <v>0</v>
      </c>
      <c r="M10" s="1" t="str">
        <f t="shared" si="11"/>
        <v>0</v>
      </c>
      <c r="N10" s="1" t="str">
        <f t="shared" si="11"/>
        <v>0</v>
      </c>
      <c r="O10" s="1" t="str">
        <f t="shared" si="11"/>
        <v>0</v>
      </c>
      <c r="P10" s="1" t="str">
        <f t="shared" si="11"/>
        <v>0</v>
      </c>
      <c r="Q10" s="1" t="str">
        <f t="shared" si="2"/>
        <v>0.0120</v>
      </c>
      <c r="R10" s="1" t="s">
        <v>25</v>
      </c>
      <c r="T10" s="1" t="str">
        <f t="shared" si="3"/>
        <v>0</v>
      </c>
      <c r="U10" s="1" t="str">
        <f t="shared" si="4"/>
        <v>0.0120</v>
      </c>
    </row>
    <row r="11" s="1" customFormat="1" spans="1:21">
      <c r="A11" s="1" t="str">
        <f>"4601991400779"</f>
        <v>4601991400779</v>
      </c>
      <c r="B11" s="1" t="s">
        <v>33</v>
      </c>
      <c r="C11" s="1" t="s">
        <v>24</v>
      </c>
      <c r="D11" s="1" t="str">
        <f t="shared" si="0"/>
        <v>2021</v>
      </c>
      <c r="E11" s="1" t="str">
        <f>"336.39"</f>
        <v>336.39</v>
      </c>
      <c r="F11" s="1" t="str">
        <f t="shared" ref="F11:I11" si="12">"0"</f>
        <v>0</v>
      </c>
      <c r="G11" s="1" t="str">
        <f t="shared" si="12"/>
        <v>0</v>
      </c>
      <c r="H11" s="1" t="str">
        <f t="shared" si="12"/>
        <v>0</v>
      </c>
      <c r="I11" s="1" t="str">
        <f t="shared" si="12"/>
        <v>0</v>
      </c>
      <c r="J11" s="1" t="str">
        <f>"19"</f>
        <v>19</v>
      </c>
      <c r="K11" s="1" t="str">
        <f t="shared" ref="K11:P11" si="13">"0"</f>
        <v>0</v>
      </c>
      <c r="L11" s="1" t="str">
        <f t="shared" si="13"/>
        <v>0</v>
      </c>
      <c r="M11" s="1" t="str">
        <f t="shared" si="13"/>
        <v>0</v>
      </c>
      <c r="N11" s="1" t="str">
        <f t="shared" si="13"/>
        <v>0</v>
      </c>
      <c r="O11" s="1" t="str">
        <f t="shared" si="13"/>
        <v>0</v>
      </c>
      <c r="P11" s="1" t="str">
        <f t="shared" si="13"/>
        <v>0</v>
      </c>
      <c r="Q11" s="1" t="str">
        <f t="shared" si="2"/>
        <v>0.0120</v>
      </c>
      <c r="R11" s="1" t="s">
        <v>34</v>
      </c>
      <c r="S11" s="1">
        <v>-0.0024</v>
      </c>
      <c r="T11" s="1" t="str">
        <f t="shared" si="3"/>
        <v>0</v>
      </c>
      <c r="U11" s="1" t="str">
        <f>"0.0096"</f>
        <v>0.0096</v>
      </c>
    </row>
    <row r="12" s="1" customFormat="1" spans="1:21">
      <c r="A12" s="1" t="str">
        <f>"4601991403207"</f>
        <v>4601991403207</v>
      </c>
      <c r="B12" s="1" t="s">
        <v>35</v>
      </c>
      <c r="C12" s="1" t="s">
        <v>24</v>
      </c>
      <c r="D12" s="1" t="str">
        <f t="shared" si="0"/>
        <v>2021</v>
      </c>
      <c r="E12" s="1" t="str">
        <f t="shared" ref="E12:P12" si="14">"0"</f>
        <v>0</v>
      </c>
      <c r="F12" s="1" t="str">
        <f t="shared" si="14"/>
        <v>0</v>
      </c>
      <c r="G12" s="1" t="str">
        <f t="shared" si="14"/>
        <v>0</v>
      </c>
      <c r="H12" s="1" t="str">
        <f t="shared" si="14"/>
        <v>0</v>
      </c>
      <c r="I12" s="1" t="str">
        <f t="shared" si="14"/>
        <v>0</v>
      </c>
      <c r="J12" s="1" t="str">
        <f t="shared" si="14"/>
        <v>0</v>
      </c>
      <c r="K12" s="1" t="str">
        <f t="shared" si="14"/>
        <v>0</v>
      </c>
      <c r="L12" s="1" t="str">
        <f t="shared" si="14"/>
        <v>0</v>
      </c>
      <c r="M12" s="1" t="str">
        <f t="shared" si="14"/>
        <v>0</v>
      </c>
      <c r="N12" s="1" t="str">
        <f t="shared" si="14"/>
        <v>0</v>
      </c>
      <c r="O12" s="1" t="str">
        <f t="shared" si="14"/>
        <v>0</v>
      </c>
      <c r="P12" s="1" t="str">
        <f t="shared" si="14"/>
        <v>0</v>
      </c>
      <c r="Q12" s="1" t="str">
        <f t="shared" si="2"/>
        <v>0.0120</v>
      </c>
      <c r="R12" s="1" t="s">
        <v>25</v>
      </c>
      <c r="T12" s="1" t="str">
        <f t="shared" si="3"/>
        <v>0</v>
      </c>
      <c r="U12" s="1" t="str">
        <f t="shared" ref="U12:U19" si="15">"0.0120"</f>
        <v>0.0120</v>
      </c>
    </row>
    <row r="13" s="1" customFormat="1" spans="1:21">
      <c r="A13" s="1" t="str">
        <f>"4601991408553"</f>
        <v>4601991408553</v>
      </c>
      <c r="B13" s="1" t="s">
        <v>36</v>
      </c>
      <c r="C13" s="1" t="s">
        <v>24</v>
      </c>
      <c r="D13" s="1" t="str">
        <f t="shared" si="0"/>
        <v>2021</v>
      </c>
      <c r="E13" s="1" t="str">
        <f t="shared" ref="E13:P13" si="16">"0"</f>
        <v>0</v>
      </c>
      <c r="F13" s="1" t="str">
        <f t="shared" si="16"/>
        <v>0</v>
      </c>
      <c r="G13" s="1" t="str">
        <f t="shared" si="16"/>
        <v>0</v>
      </c>
      <c r="H13" s="1" t="str">
        <f t="shared" si="16"/>
        <v>0</v>
      </c>
      <c r="I13" s="1" t="str">
        <f t="shared" si="16"/>
        <v>0</v>
      </c>
      <c r="J13" s="1" t="str">
        <f t="shared" si="16"/>
        <v>0</v>
      </c>
      <c r="K13" s="1" t="str">
        <f t="shared" si="16"/>
        <v>0</v>
      </c>
      <c r="L13" s="1" t="str">
        <f t="shared" si="16"/>
        <v>0</v>
      </c>
      <c r="M13" s="1" t="str">
        <f t="shared" si="16"/>
        <v>0</v>
      </c>
      <c r="N13" s="1" t="str">
        <f t="shared" si="16"/>
        <v>0</v>
      </c>
      <c r="O13" s="1" t="str">
        <f t="shared" si="16"/>
        <v>0</v>
      </c>
      <c r="P13" s="1" t="str">
        <f t="shared" si="16"/>
        <v>0</v>
      </c>
      <c r="Q13" s="1" t="str">
        <f t="shared" si="2"/>
        <v>0.0120</v>
      </c>
      <c r="R13" s="1" t="s">
        <v>25</v>
      </c>
      <c r="T13" s="1" t="str">
        <f t="shared" si="3"/>
        <v>0</v>
      </c>
      <c r="U13" s="1" t="str">
        <f t="shared" si="15"/>
        <v>0.0120</v>
      </c>
    </row>
    <row r="14" s="1" customFormat="1" spans="1:21">
      <c r="A14" s="1" t="str">
        <f>"4601991409801"</f>
        <v>4601991409801</v>
      </c>
      <c r="B14" s="1" t="s">
        <v>37</v>
      </c>
      <c r="C14" s="1" t="s">
        <v>24</v>
      </c>
      <c r="D14" s="1" t="str">
        <f t="shared" si="0"/>
        <v>2021</v>
      </c>
      <c r="E14" s="1" t="str">
        <f t="shared" ref="E14:P14" si="17">"0"</f>
        <v>0</v>
      </c>
      <c r="F14" s="1" t="str">
        <f t="shared" si="17"/>
        <v>0</v>
      </c>
      <c r="G14" s="1" t="str">
        <f t="shared" si="17"/>
        <v>0</v>
      </c>
      <c r="H14" s="1" t="str">
        <f t="shared" si="17"/>
        <v>0</v>
      </c>
      <c r="I14" s="1" t="str">
        <f t="shared" si="17"/>
        <v>0</v>
      </c>
      <c r="J14" s="1" t="str">
        <f t="shared" si="17"/>
        <v>0</v>
      </c>
      <c r="K14" s="1" t="str">
        <f t="shared" si="17"/>
        <v>0</v>
      </c>
      <c r="L14" s="1" t="str">
        <f t="shared" si="17"/>
        <v>0</v>
      </c>
      <c r="M14" s="1" t="str">
        <f t="shared" si="17"/>
        <v>0</v>
      </c>
      <c r="N14" s="1" t="str">
        <f t="shared" si="17"/>
        <v>0</v>
      </c>
      <c r="O14" s="1" t="str">
        <f t="shared" si="17"/>
        <v>0</v>
      </c>
      <c r="P14" s="1" t="str">
        <f t="shared" si="17"/>
        <v>0</v>
      </c>
      <c r="Q14" s="1" t="str">
        <f t="shared" si="2"/>
        <v>0.0120</v>
      </c>
      <c r="R14" s="1" t="s">
        <v>25</v>
      </c>
      <c r="T14" s="1" t="str">
        <f t="shared" si="3"/>
        <v>0</v>
      </c>
      <c r="U14" s="1" t="str">
        <f t="shared" si="15"/>
        <v>0.0120</v>
      </c>
    </row>
    <row r="15" s="1" customFormat="1" spans="1:21">
      <c r="A15" s="1" t="str">
        <f>"4601991409990"</f>
        <v>4601991409990</v>
      </c>
      <c r="B15" s="1" t="s">
        <v>38</v>
      </c>
      <c r="C15" s="1" t="s">
        <v>24</v>
      </c>
      <c r="D15" s="1" t="str">
        <f t="shared" si="0"/>
        <v>2021</v>
      </c>
      <c r="E15" s="1" t="str">
        <f t="shared" ref="E15:P15" si="18">"0"</f>
        <v>0</v>
      </c>
      <c r="F15" s="1" t="str">
        <f t="shared" si="18"/>
        <v>0</v>
      </c>
      <c r="G15" s="1" t="str">
        <f t="shared" si="18"/>
        <v>0</v>
      </c>
      <c r="H15" s="1" t="str">
        <f t="shared" si="18"/>
        <v>0</v>
      </c>
      <c r="I15" s="1" t="str">
        <f t="shared" si="18"/>
        <v>0</v>
      </c>
      <c r="J15" s="1" t="str">
        <f t="shared" si="18"/>
        <v>0</v>
      </c>
      <c r="K15" s="1" t="str">
        <f t="shared" si="18"/>
        <v>0</v>
      </c>
      <c r="L15" s="1" t="str">
        <f t="shared" si="18"/>
        <v>0</v>
      </c>
      <c r="M15" s="1" t="str">
        <f t="shared" si="18"/>
        <v>0</v>
      </c>
      <c r="N15" s="1" t="str">
        <f t="shared" si="18"/>
        <v>0</v>
      </c>
      <c r="O15" s="1" t="str">
        <f t="shared" si="18"/>
        <v>0</v>
      </c>
      <c r="P15" s="1" t="str">
        <f t="shared" si="18"/>
        <v>0</v>
      </c>
      <c r="Q15" s="1" t="str">
        <f t="shared" si="2"/>
        <v>0.0120</v>
      </c>
      <c r="R15" s="1" t="s">
        <v>25</v>
      </c>
      <c r="T15" s="1" t="str">
        <f t="shared" si="3"/>
        <v>0</v>
      </c>
      <c r="U15" s="1" t="str">
        <f t="shared" si="15"/>
        <v>0.0120</v>
      </c>
    </row>
    <row r="16" s="1" customFormat="1" spans="1:21">
      <c r="A16" s="1" t="str">
        <f>"4601991408243"</f>
        <v>4601991408243</v>
      </c>
      <c r="B16" s="1" t="s">
        <v>39</v>
      </c>
      <c r="C16" s="1" t="s">
        <v>24</v>
      </c>
      <c r="D16" s="1" t="str">
        <f t="shared" si="0"/>
        <v>2021</v>
      </c>
      <c r="E16" s="1" t="str">
        <f t="shared" ref="E16:P16" si="19">"0"</f>
        <v>0</v>
      </c>
      <c r="F16" s="1" t="str">
        <f t="shared" si="19"/>
        <v>0</v>
      </c>
      <c r="G16" s="1" t="str">
        <f t="shared" si="19"/>
        <v>0</v>
      </c>
      <c r="H16" s="1" t="str">
        <f t="shared" si="19"/>
        <v>0</v>
      </c>
      <c r="I16" s="1" t="str">
        <f t="shared" si="19"/>
        <v>0</v>
      </c>
      <c r="J16" s="1" t="str">
        <f t="shared" si="19"/>
        <v>0</v>
      </c>
      <c r="K16" s="1" t="str">
        <f t="shared" si="19"/>
        <v>0</v>
      </c>
      <c r="L16" s="1" t="str">
        <f t="shared" si="19"/>
        <v>0</v>
      </c>
      <c r="M16" s="1" t="str">
        <f t="shared" si="19"/>
        <v>0</v>
      </c>
      <c r="N16" s="1" t="str">
        <f t="shared" si="19"/>
        <v>0</v>
      </c>
      <c r="O16" s="1" t="str">
        <f t="shared" si="19"/>
        <v>0</v>
      </c>
      <c r="P16" s="1" t="str">
        <f t="shared" si="19"/>
        <v>0</v>
      </c>
      <c r="Q16" s="1" t="str">
        <f t="shared" si="2"/>
        <v>0.0120</v>
      </c>
      <c r="R16" s="1" t="s">
        <v>25</v>
      </c>
      <c r="T16" s="1" t="str">
        <f t="shared" si="3"/>
        <v>0</v>
      </c>
      <c r="U16" s="1" t="str">
        <f t="shared" si="15"/>
        <v>0.0120</v>
      </c>
    </row>
    <row r="17" s="1" customFormat="1" spans="1:21">
      <c r="A17" s="1" t="str">
        <f>"4601991403306"</f>
        <v>4601991403306</v>
      </c>
      <c r="B17" s="1" t="s">
        <v>40</v>
      </c>
      <c r="C17" s="1" t="s">
        <v>24</v>
      </c>
      <c r="D17" s="1" t="str">
        <f t="shared" si="0"/>
        <v>2021</v>
      </c>
      <c r="E17" s="1" t="str">
        <f t="shared" ref="E17:P17" si="20">"0"</f>
        <v>0</v>
      </c>
      <c r="F17" s="1" t="str">
        <f t="shared" si="20"/>
        <v>0</v>
      </c>
      <c r="G17" s="1" t="str">
        <f t="shared" si="20"/>
        <v>0</v>
      </c>
      <c r="H17" s="1" t="str">
        <f t="shared" si="20"/>
        <v>0</v>
      </c>
      <c r="I17" s="1" t="str">
        <f t="shared" si="20"/>
        <v>0</v>
      </c>
      <c r="J17" s="1" t="str">
        <f t="shared" si="20"/>
        <v>0</v>
      </c>
      <c r="K17" s="1" t="str">
        <f t="shared" si="20"/>
        <v>0</v>
      </c>
      <c r="L17" s="1" t="str">
        <f t="shared" si="20"/>
        <v>0</v>
      </c>
      <c r="M17" s="1" t="str">
        <f t="shared" si="20"/>
        <v>0</v>
      </c>
      <c r="N17" s="1" t="str">
        <f t="shared" si="20"/>
        <v>0</v>
      </c>
      <c r="O17" s="1" t="str">
        <f t="shared" si="20"/>
        <v>0</v>
      </c>
      <c r="P17" s="1" t="str">
        <f t="shared" si="20"/>
        <v>0</v>
      </c>
      <c r="Q17" s="1" t="str">
        <f t="shared" si="2"/>
        <v>0.0120</v>
      </c>
      <c r="R17" s="1" t="s">
        <v>25</v>
      </c>
      <c r="T17" s="1" t="str">
        <f t="shared" si="3"/>
        <v>0</v>
      </c>
      <c r="U17" s="1" t="str">
        <f t="shared" si="15"/>
        <v>0.0120</v>
      </c>
    </row>
    <row r="18" s="1" customFormat="1" spans="1:21">
      <c r="A18" s="1" t="str">
        <f>"4601991417496"</f>
        <v>4601991417496</v>
      </c>
      <c r="B18" s="1" t="s">
        <v>41</v>
      </c>
      <c r="C18" s="1" t="s">
        <v>24</v>
      </c>
      <c r="D18" s="1" t="str">
        <f t="shared" si="0"/>
        <v>2021</v>
      </c>
      <c r="E18" s="1" t="str">
        <f t="shared" ref="E18:G18" si="21">"0"</f>
        <v>0</v>
      </c>
      <c r="F18" s="1" t="str">
        <f t="shared" si="21"/>
        <v>0</v>
      </c>
      <c r="G18" s="1" t="str">
        <f t="shared" si="21"/>
        <v>0</v>
      </c>
      <c r="H18" s="1" t="str">
        <f>"735.72"</f>
        <v>735.72</v>
      </c>
      <c r="I18" s="1" t="str">
        <f t="shared" ref="I18:P18" si="22">"0"</f>
        <v>0</v>
      </c>
      <c r="J18" s="1" t="str">
        <f t="shared" si="22"/>
        <v>0</v>
      </c>
      <c r="K18" s="1" t="str">
        <f t="shared" si="22"/>
        <v>0</v>
      </c>
      <c r="L18" s="1" t="str">
        <f t="shared" si="22"/>
        <v>0</v>
      </c>
      <c r="M18" s="1" t="str">
        <f t="shared" si="22"/>
        <v>0</v>
      </c>
      <c r="N18" s="1" t="str">
        <f t="shared" si="22"/>
        <v>0</v>
      </c>
      <c r="O18" s="1" t="str">
        <f t="shared" si="22"/>
        <v>0</v>
      </c>
      <c r="P18" s="1" t="str">
        <f t="shared" si="22"/>
        <v>0</v>
      </c>
      <c r="Q18" s="1" t="str">
        <f t="shared" si="2"/>
        <v>0.0120</v>
      </c>
      <c r="R18" s="1" t="s">
        <v>25</v>
      </c>
      <c r="T18" s="1" t="str">
        <f t="shared" si="3"/>
        <v>0</v>
      </c>
      <c r="U18" s="1" t="str">
        <f t="shared" si="15"/>
        <v>0.0120</v>
      </c>
    </row>
    <row r="19" s="1" customFormat="1" spans="1:21">
      <c r="A19" s="1" t="str">
        <f>"4601991407369"</f>
        <v>4601991407369</v>
      </c>
      <c r="B19" s="1" t="s">
        <v>42</v>
      </c>
      <c r="C19" s="1" t="s">
        <v>24</v>
      </c>
      <c r="D19" s="1" t="str">
        <f t="shared" si="0"/>
        <v>2021</v>
      </c>
      <c r="E19" s="1" t="str">
        <f t="shared" ref="E19:P19" si="23">"0"</f>
        <v>0</v>
      </c>
      <c r="F19" s="1" t="str">
        <f t="shared" si="23"/>
        <v>0</v>
      </c>
      <c r="G19" s="1" t="str">
        <f t="shared" si="23"/>
        <v>0</v>
      </c>
      <c r="H19" s="1" t="str">
        <f t="shared" si="23"/>
        <v>0</v>
      </c>
      <c r="I19" s="1" t="str">
        <f t="shared" si="23"/>
        <v>0</v>
      </c>
      <c r="J19" s="1" t="str">
        <f t="shared" si="23"/>
        <v>0</v>
      </c>
      <c r="K19" s="1" t="str">
        <f t="shared" si="23"/>
        <v>0</v>
      </c>
      <c r="L19" s="1" t="str">
        <f t="shared" si="23"/>
        <v>0</v>
      </c>
      <c r="M19" s="1" t="str">
        <f t="shared" si="23"/>
        <v>0</v>
      </c>
      <c r="N19" s="1" t="str">
        <f t="shared" si="23"/>
        <v>0</v>
      </c>
      <c r="O19" s="1" t="str">
        <f t="shared" si="23"/>
        <v>0</v>
      </c>
      <c r="P19" s="1" t="str">
        <f t="shared" si="23"/>
        <v>0</v>
      </c>
      <c r="Q19" s="1" t="str">
        <f t="shared" si="2"/>
        <v>0.0120</v>
      </c>
      <c r="R19" s="1" t="s">
        <v>25</v>
      </c>
      <c r="T19" s="1" t="str">
        <f t="shared" si="3"/>
        <v>0</v>
      </c>
      <c r="U19" s="1" t="str">
        <f t="shared" si="15"/>
        <v>0.0120</v>
      </c>
    </row>
    <row r="20" s="1" customFormat="1" spans="1:21">
      <c r="A20" s="1" t="str">
        <f>"4601991416448"</f>
        <v>4601991416448</v>
      </c>
      <c r="B20" s="1" t="s">
        <v>43</v>
      </c>
      <c r="C20" s="1" t="s">
        <v>24</v>
      </c>
      <c r="D20" s="1" t="str">
        <f t="shared" si="0"/>
        <v>2021</v>
      </c>
      <c r="E20" s="1" t="str">
        <f>"16.57"</f>
        <v>16.57</v>
      </c>
      <c r="F20" s="1" t="str">
        <f t="shared" ref="F20:I20" si="24">"0"</f>
        <v>0</v>
      </c>
      <c r="G20" s="1" t="str">
        <f t="shared" si="24"/>
        <v>0</v>
      </c>
      <c r="H20" s="1" t="str">
        <f t="shared" si="24"/>
        <v>0</v>
      </c>
      <c r="I20" s="1" t="str">
        <f t="shared" si="24"/>
        <v>0</v>
      </c>
      <c r="J20" s="1" t="str">
        <f>"2"</f>
        <v>2</v>
      </c>
      <c r="K20" s="1" t="str">
        <f t="shared" ref="K20:P20" si="25">"0"</f>
        <v>0</v>
      </c>
      <c r="L20" s="1" t="str">
        <f t="shared" si="25"/>
        <v>0</v>
      </c>
      <c r="M20" s="1" t="str">
        <f t="shared" si="25"/>
        <v>0</v>
      </c>
      <c r="N20" s="1" t="str">
        <f t="shared" si="25"/>
        <v>0</v>
      </c>
      <c r="O20" s="1" t="str">
        <f t="shared" si="25"/>
        <v>0</v>
      </c>
      <c r="P20" s="1" t="str">
        <f t="shared" si="25"/>
        <v>0</v>
      </c>
      <c r="Q20" s="1" t="str">
        <f t="shared" si="2"/>
        <v>0.0120</v>
      </c>
      <c r="R20" s="1" t="s">
        <v>34</v>
      </c>
      <c r="S20" s="1">
        <v>-0.0024</v>
      </c>
      <c r="T20" s="1" t="str">
        <f t="shared" si="3"/>
        <v>0</v>
      </c>
      <c r="U20" s="1" t="str">
        <f t="shared" ref="U20:U26" si="26">"0.0096"</f>
        <v>0.0096</v>
      </c>
    </row>
    <row r="21" s="1" customFormat="1" spans="1:21">
      <c r="A21" s="1" t="str">
        <f>"4601991411496"</f>
        <v>4601991411496</v>
      </c>
      <c r="B21" s="1" t="s">
        <v>44</v>
      </c>
      <c r="C21" s="1" t="s">
        <v>24</v>
      </c>
      <c r="D21" s="1" t="str">
        <f t="shared" si="0"/>
        <v>2021</v>
      </c>
      <c r="E21" s="1" t="str">
        <f t="shared" ref="E21:P21" si="27">"0"</f>
        <v>0</v>
      </c>
      <c r="F21" s="1" t="str">
        <f t="shared" si="27"/>
        <v>0</v>
      </c>
      <c r="G21" s="1" t="str">
        <f t="shared" si="27"/>
        <v>0</v>
      </c>
      <c r="H21" s="1" t="str">
        <f t="shared" si="27"/>
        <v>0</v>
      </c>
      <c r="I21" s="1" t="str">
        <f t="shared" si="27"/>
        <v>0</v>
      </c>
      <c r="J21" s="1" t="str">
        <f t="shared" si="27"/>
        <v>0</v>
      </c>
      <c r="K21" s="1" t="str">
        <f t="shared" si="27"/>
        <v>0</v>
      </c>
      <c r="L21" s="1" t="str">
        <f t="shared" si="27"/>
        <v>0</v>
      </c>
      <c r="M21" s="1" t="str">
        <f t="shared" si="27"/>
        <v>0</v>
      </c>
      <c r="N21" s="1" t="str">
        <f t="shared" si="27"/>
        <v>0</v>
      </c>
      <c r="O21" s="1" t="str">
        <f t="shared" si="27"/>
        <v>0</v>
      </c>
      <c r="P21" s="1" t="str">
        <f t="shared" si="27"/>
        <v>0</v>
      </c>
      <c r="Q21" s="1" t="str">
        <f t="shared" si="2"/>
        <v>0.0120</v>
      </c>
      <c r="R21" s="1" t="s">
        <v>25</v>
      </c>
      <c r="T21" s="1" t="str">
        <f t="shared" si="3"/>
        <v>0</v>
      </c>
      <c r="U21" s="1" t="str">
        <f t="shared" ref="U21:U24" si="28">"0.0120"</f>
        <v>0.0120</v>
      </c>
    </row>
    <row r="22" s="1" customFormat="1" spans="1:21">
      <c r="A22" s="1" t="str">
        <f>"4601992000892"</f>
        <v>4601992000892</v>
      </c>
      <c r="B22" s="1" t="s">
        <v>45</v>
      </c>
      <c r="C22" s="1" t="s">
        <v>24</v>
      </c>
      <c r="D22" s="1" t="str">
        <f t="shared" si="0"/>
        <v>2021</v>
      </c>
      <c r="E22" s="1" t="str">
        <f t="shared" ref="E22:P22" si="29">"0"</f>
        <v>0</v>
      </c>
      <c r="F22" s="1" t="str">
        <f t="shared" si="29"/>
        <v>0</v>
      </c>
      <c r="G22" s="1" t="str">
        <f t="shared" si="29"/>
        <v>0</v>
      </c>
      <c r="H22" s="1" t="str">
        <f t="shared" si="29"/>
        <v>0</v>
      </c>
      <c r="I22" s="1" t="str">
        <f t="shared" si="29"/>
        <v>0</v>
      </c>
      <c r="J22" s="1" t="str">
        <f t="shared" si="29"/>
        <v>0</v>
      </c>
      <c r="K22" s="1" t="str">
        <f t="shared" si="29"/>
        <v>0</v>
      </c>
      <c r="L22" s="1" t="str">
        <f t="shared" si="29"/>
        <v>0</v>
      </c>
      <c r="M22" s="1" t="str">
        <f t="shared" si="29"/>
        <v>0</v>
      </c>
      <c r="N22" s="1" t="str">
        <f t="shared" si="29"/>
        <v>0</v>
      </c>
      <c r="O22" s="1" t="str">
        <f t="shared" si="29"/>
        <v>0</v>
      </c>
      <c r="P22" s="1" t="str">
        <f t="shared" si="29"/>
        <v>0</v>
      </c>
      <c r="Q22" s="1" t="str">
        <f t="shared" si="2"/>
        <v>0.0120</v>
      </c>
      <c r="R22" s="1" t="s">
        <v>25</v>
      </c>
      <c r="T22" s="1" t="str">
        <f t="shared" si="3"/>
        <v>0</v>
      </c>
      <c r="U22" s="1" t="str">
        <f t="shared" si="28"/>
        <v>0.0120</v>
      </c>
    </row>
    <row r="23" s="1" customFormat="1" spans="1:21">
      <c r="A23" s="1" t="str">
        <f>"4601991426579"</f>
        <v>4601991426579</v>
      </c>
      <c r="B23" s="1" t="s">
        <v>46</v>
      </c>
      <c r="C23" s="1" t="s">
        <v>24</v>
      </c>
      <c r="D23" s="1" t="str">
        <f t="shared" si="0"/>
        <v>2021</v>
      </c>
      <c r="E23" s="1" t="str">
        <f>"205.30"</f>
        <v>205.30</v>
      </c>
      <c r="F23" s="1" t="str">
        <f t="shared" ref="F23:I23" si="30">"0"</f>
        <v>0</v>
      </c>
      <c r="G23" s="1" t="str">
        <f t="shared" si="30"/>
        <v>0</v>
      </c>
      <c r="H23" s="1" t="str">
        <f t="shared" si="30"/>
        <v>0</v>
      </c>
      <c r="I23" s="1" t="str">
        <f t="shared" si="30"/>
        <v>0</v>
      </c>
      <c r="J23" s="1" t="str">
        <f>"10"</f>
        <v>10</v>
      </c>
      <c r="K23" s="1" t="str">
        <f t="shared" ref="K23:P23" si="31">"0"</f>
        <v>0</v>
      </c>
      <c r="L23" s="1" t="str">
        <f t="shared" si="31"/>
        <v>0</v>
      </c>
      <c r="M23" s="1" t="str">
        <f t="shared" si="31"/>
        <v>0</v>
      </c>
      <c r="N23" s="1" t="str">
        <f t="shared" si="31"/>
        <v>0</v>
      </c>
      <c r="O23" s="1" t="str">
        <f t="shared" si="31"/>
        <v>0</v>
      </c>
      <c r="P23" s="1" t="str">
        <f t="shared" si="31"/>
        <v>0</v>
      </c>
      <c r="Q23" s="1" t="str">
        <f t="shared" si="2"/>
        <v>0.0120</v>
      </c>
      <c r="R23" s="1" t="s">
        <v>34</v>
      </c>
      <c r="S23" s="1">
        <v>-0.0024</v>
      </c>
      <c r="T23" s="1" t="str">
        <f t="shared" si="3"/>
        <v>0</v>
      </c>
      <c r="U23" s="1" t="str">
        <f t="shared" si="26"/>
        <v>0.0096</v>
      </c>
    </row>
    <row r="24" s="1" customFormat="1" spans="1:21">
      <c r="A24" s="1" t="str">
        <f>"4601991406769"</f>
        <v>4601991406769</v>
      </c>
      <c r="B24" s="1" t="s">
        <v>47</v>
      </c>
      <c r="C24" s="1" t="s">
        <v>24</v>
      </c>
      <c r="D24" s="1" t="str">
        <f t="shared" si="0"/>
        <v>2021</v>
      </c>
      <c r="E24" s="1" t="str">
        <f t="shared" ref="E24:P24" si="32">"0"</f>
        <v>0</v>
      </c>
      <c r="F24" s="1" t="str">
        <f t="shared" si="32"/>
        <v>0</v>
      </c>
      <c r="G24" s="1" t="str">
        <f t="shared" si="32"/>
        <v>0</v>
      </c>
      <c r="H24" s="1" t="str">
        <f t="shared" si="32"/>
        <v>0</v>
      </c>
      <c r="I24" s="1" t="str">
        <f t="shared" si="32"/>
        <v>0</v>
      </c>
      <c r="J24" s="1" t="str">
        <f t="shared" si="32"/>
        <v>0</v>
      </c>
      <c r="K24" s="1" t="str">
        <f t="shared" si="32"/>
        <v>0</v>
      </c>
      <c r="L24" s="1" t="str">
        <f t="shared" si="32"/>
        <v>0</v>
      </c>
      <c r="M24" s="1" t="str">
        <f t="shared" si="32"/>
        <v>0</v>
      </c>
      <c r="N24" s="1" t="str">
        <f t="shared" si="32"/>
        <v>0</v>
      </c>
      <c r="O24" s="1" t="str">
        <f t="shared" si="32"/>
        <v>0</v>
      </c>
      <c r="P24" s="1" t="str">
        <f t="shared" si="32"/>
        <v>0</v>
      </c>
      <c r="Q24" s="1" t="str">
        <f t="shared" si="2"/>
        <v>0.0120</v>
      </c>
      <c r="R24" s="1" t="s">
        <v>25</v>
      </c>
      <c r="T24" s="1" t="str">
        <f t="shared" si="3"/>
        <v>0</v>
      </c>
      <c r="U24" s="1" t="str">
        <f t="shared" si="28"/>
        <v>0.0120</v>
      </c>
    </row>
    <row r="25" s="1" customFormat="1" spans="1:21">
      <c r="A25" s="1" t="str">
        <f>"4601992002196"</f>
        <v>4601992002196</v>
      </c>
      <c r="B25" s="1" t="s">
        <v>48</v>
      </c>
      <c r="C25" s="1" t="s">
        <v>24</v>
      </c>
      <c r="D25" s="1" t="str">
        <f t="shared" si="0"/>
        <v>2021</v>
      </c>
      <c r="E25" s="1" t="str">
        <f>"5781.93"</f>
        <v>5781.93</v>
      </c>
      <c r="F25" s="1" t="str">
        <f t="shared" ref="F25:I25" si="33">"0"</f>
        <v>0</v>
      </c>
      <c r="G25" s="1" t="str">
        <f t="shared" si="33"/>
        <v>0</v>
      </c>
      <c r="H25" s="1" t="str">
        <f t="shared" si="33"/>
        <v>0</v>
      </c>
      <c r="I25" s="1" t="str">
        <f t="shared" si="33"/>
        <v>0</v>
      </c>
      <c r="J25" s="1" t="str">
        <f>"126"</f>
        <v>126</v>
      </c>
      <c r="K25" s="1" t="str">
        <f t="shared" ref="K25:P25" si="34">"0"</f>
        <v>0</v>
      </c>
      <c r="L25" s="1" t="str">
        <f t="shared" si="34"/>
        <v>0</v>
      </c>
      <c r="M25" s="1" t="str">
        <f t="shared" si="34"/>
        <v>0</v>
      </c>
      <c r="N25" s="1" t="str">
        <f t="shared" si="34"/>
        <v>0</v>
      </c>
      <c r="O25" s="1" t="str">
        <f t="shared" si="34"/>
        <v>0</v>
      </c>
      <c r="P25" s="1" t="str">
        <f t="shared" si="34"/>
        <v>0</v>
      </c>
      <c r="Q25" s="1" t="str">
        <f t="shared" si="2"/>
        <v>0.0120</v>
      </c>
      <c r="R25" s="1" t="s">
        <v>34</v>
      </c>
      <c r="S25" s="1">
        <v>-0.0024</v>
      </c>
      <c r="T25" s="1" t="str">
        <f t="shared" si="3"/>
        <v>0</v>
      </c>
      <c r="U25" s="1" t="str">
        <f t="shared" si="26"/>
        <v>0.0096</v>
      </c>
    </row>
    <row r="26" s="1" customFormat="1" spans="1:21">
      <c r="A26" s="1" t="str">
        <f>"4601992016025"</f>
        <v>4601992016025</v>
      </c>
      <c r="B26" s="1" t="s">
        <v>49</v>
      </c>
      <c r="C26" s="1" t="s">
        <v>24</v>
      </c>
      <c r="D26" s="1" t="str">
        <f t="shared" si="0"/>
        <v>2021</v>
      </c>
      <c r="E26" s="1" t="str">
        <f>"20.72"</f>
        <v>20.72</v>
      </c>
      <c r="F26" s="1" t="str">
        <f t="shared" ref="F26:I26" si="35">"0"</f>
        <v>0</v>
      </c>
      <c r="G26" s="1" t="str">
        <f t="shared" si="35"/>
        <v>0</v>
      </c>
      <c r="H26" s="1" t="str">
        <f t="shared" si="35"/>
        <v>0</v>
      </c>
      <c r="I26" s="1" t="str">
        <f t="shared" si="35"/>
        <v>0</v>
      </c>
      <c r="J26" s="1" t="str">
        <f>"1"</f>
        <v>1</v>
      </c>
      <c r="K26" s="1" t="str">
        <f t="shared" ref="K26:P26" si="36">"0"</f>
        <v>0</v>
      </c>
      <c r="L26" s="1" t="str">
        <f t="shared" si="36"/>
        <v>0</v>
      </c>
      <c r="M26" s="1" t="str">
        <f t="shared" si="36"/>
        <v>0</v>
      </c>
      <c r="N26" s="1" t="str">
        <f t="shared" si="36"/>
        <v>0</v>
      </c>
      <c r="O26" s="1" t="str">
        <f t="shared" si="36"/>
        <v>0</v>
      </c>
      <c r="P26" s="1" t="str">
        <f t="shared" si="36"/>
        <v>0</v>
      </c>
      <c r="Q26" s="1" t="str">
        <f t="shared" si="2"/>
        <v>0.0120</v>
      </c>
      <c r="R26" s="1" t="s">
        <v>34</v>
      </c>
      <c r="S26" s="1">
        <v>-0.0024</v>
      </c>
      <c r="T26" s="1" t="str">
        <f t="shared" si="3"/>
        <v>0</v>
      </c>
      <c r="U26" s="1" t="str">
        <f t="shared" si="26"/>
        <v>0.0096</v>
      </c>
    </row>
    <row r="27" s="1" customFormat="1" spans="1:21">
      <c r="A27" s="1" t="str">
        <f>"4601991403442"</f>
        <v>4601991403442</v>
      </c>
      <c r="B27" s="1" t="s">
        <v>50</v>
      </c>
      <c r="C27" s="1" t="s">
        <v>24</v>
      </c>
      <c r="D27" s="1" t="str">
        <f t="shared" si="0"/>
        <v>2021</v>
      </c>
      <c r="E27" s="1" t="str">
        <f>"99.00"</f>
        <v>99.00</v>
      </c>
      <c r="F27" s="1" t="str">
        <f t="shared" ref="F27:I27" si="37">"0"</f>
        <v>0</v>
      </c>
      <c r="G27" s="1" t="str">
        <f t="shared" si="37"/>
        <v>0</v>
      </c>
      <c r="H27" s="1" t="str">
        <f t="shared" si="37"/>
        <v>0</v>
      </c>
      <c r="I27" s="1" t="str">
        <f t="shared" si="37"/>
        <v>0</v>
      </c>
      <c r="J27" s="1" t="str">
        <f>"5"</f>
        <v>5</v>
      </c>
      <c r="K27" s="1" t="str">
        <f t="shared" ref="K27:P27" si="38">"0"</f>
        <v>0</v>
      </c>
      <c r="L27" s="1" t="str">
        <f t="shared" si="38"/>
        <v>0</v>
      </c>
      <c r="M27" s="1" t="str">
        <f t="shared" si="38"/>
        <v>0</v>
      </c>
      <c r="N27" s="1" t="str">
        <f t="shared" si="38"/>
        <v>0</v>
      </c>
      <c r="O27" s="1" t="str">
        <f t="shared" si="38"/>
        <v>0</v>
      </c>
      <c r="P27" s="1" t="str">
        <f t="shared" si="38"/>
        <v>0</v>
      </c>
      <c r="Q27" s="1" t="str">
        <f t="shared" si="2"/>
        <v>0.0120</v>
      </c>
      <c r="R27" s="1" t="s">
        <v>25</v>
      </c>
      <c r="T27" s="1" t="str">
        <f t="shared" si="3"/>
        <v>0</v>
      </c>
      <c r="U27" s="1" t="str">
        <f t="shared" ref="U27:U31" si="39">"0.0120"</f>
        <v>0.0120</v>
      </c>
    </row>
    <row r="28" s="1" customFormat="1" spans="1:21">
      <c r="A28" s="1" t="str">
        <f>"4601992051862"</f>
        <v>4601992051862</v>
      </c>
      <c r="B28" s="1" t="s">
        <v>51</v>
      </c>
      <c r="C28" s="1" t="s">
        <v>24</v>
      </c>
      <c r="D28" s="1" t="str">
        <f t="shared" si="0"/>
        <v>2021</v>
      </c>
      <c r="E28" s="1" t="str">
        <f t="shared" ref="E28:P28" si="40">"0"</f>
        <v>0</v>
      </c>
      <c r="F28" s="1" t="str">
        <f t="shared" si="40"/>
        <v>0</v>
      </c>
      <c r="G28" s="1" t="str">
        <f t="shared" si="40"/>
        <v>0</v>
      </c>
      <c r="H28" s="1" t="str">
        <f t="shared" si="40"/>
        <v>0</v>
      </c>
      <c r="I28" s="1" t="str">
        <f t="shared" si="40"/>
        <v>0</v>
      </c>
      <c r="J28" s="1" t="str">
        <f t="shared" si="40"/>
        <v>0</v>
      </c>
      <c r="K28" s="1" t="str">
        <f t="shared" si="40"/>
        <v>0</v>
      </c>
      <c r="L28" s="1" t="str">
        <f t="shared" si="40"/>
        <v>0</v>
      </c>
      <c r="M28" s="1" t="str">
        <f t="shared" si="40"/>
        <v>0</v>
      </c>
      <c r="N28" s="1" t="str">
        <f t="shared" si="40"/>
        <v>0</v>
      </c>
      <c r="O28" s="1" t="str">
        <f t="shared" si="40"/>
        <v>0</v>
      </c>
      <c r="P28" s="1" t="str">
        <f t="shared" si="40"/>
        <v>0</v>
      </c>
      <c r="Q28" s="1" t="str">
        <f t="shared" si="2"/>
        <v>0.0120</v>
      </c>
      <c r="R28" s="1" t="s">
        <v>25</v>
      </c>
      <c r="T28" s="1" t="str">
        <f t="shared" si="3"/>
        <v>0</v>
      </c>
      <c r="U28" s="1" t="str">
        <f t="shared" si="39"/>
        <v>0.0120</v>
      </c>
    </row>
    <row r="29" s="1" customFormat="1" spans="1:21">
      <c r="A29" s="1" t="str">
        <f>"4601992016691"</f>
        <v>4601992016691</v>
      </c>
      <c r="B29" s="1" t="s">
        <v>52</v>
      </c>
      <c r="C29" s="1" t="s">
        <v>24</v>
      </c>
      <c r="D29" s="1" t="str">
        <f t="shared" si="0"/>
        <v>2021</v>
      </c>
      <c r="E29" s="1" t="str">
        <f>"41.06"</f>
        <v>41.06</v>
      </c>
      <c r="F29" s="1" t="str">
        <f t="shared" ref="F29:I29" si="41">"0"</f>
        <v>0</v>
      </c>
      <c r="G29" s="1" t="str">
        <f t="shared" si="41"/>
        <v>0</v>
      </c>
      <c r="H29" s="1" t="str">
        <f t="shared" si="41"/>
        <v>0</v>
      </c>
      <c r="I29" s="1" t="str">
        <f t="shared" si="41"/>
        <v>0</v>
      </c>
      <c r="J29" s="1" t="str">
        <f>"2"</f>
        <v>2</v>
      </c>
      <c r="K29" s="1" t="str">
        <f t="shared" ref="K29:P29" si="42">"0"</f>
        <v>0</v>
      </c>
      <c r="L29" s="1" t="str">
        <f t="shared" si="42"/>
        <v>0</v>
      </c>
      <c r="M29" s="1" t="str">
        <f t="shared" si="42"/>
        <v>0</v>
      </c>
      <c r="N29" s="1" t="str">
        <f t="shared" si="42"/>
        <v>0</v>
      </c>
      <c r="O29" s="1" t="str">
        <f t="shared" si="42"/>
        <v>0</v>
      </c>
      <c r="P29" s="1" t="str">
        <f t="shared" si="42"/>
        <v>0</v>
      </c>
      <c r="Q29" s="1" t="str">
        <f t="shared" si="2"/>
        <v>0.0120</v>
      </c>
      <c r="R29" s="1" t="s">
        <v>34</v>
      </c>
      <c r="S29" s="1">
        <v>-0.0024</v>
      </c>
      <c r="T29" s="1" t="str">
        <f t="shared" si="3"/>
        <v>0</v>
      </c>
      <c r="U29" s="1" t="str">
        <f t="shared" ref="U29:U32" si="43">"0.0096"</f>
        <v>0.0096</v>
      </c>
    </row>
    <row r="30" s="1" customFormat="1" spans="1:21">
      <c r="A30" s="1" t="str">
        <f>"4601992030380"</f>
        <v>4601992030380</v>
      </c>
      <c r="B30" s="1" t="s">
        <v>53</v>
      </c>
      <c r="C30" s="1" t="s">
        <v>24</v>
      </c>
      <c r="D30" s="1" t="str">
        <f t="shared" si="0"/>
        <v>2021</v>
      </c>
      <c r="E30" s="1" t="str">
        <f>"20.72"</f>
        <v>20.72</v>
      </c>
      <c r="F30" s="1" t="str">
        <f t="shared" ref="F30:I30" si="44">"0"</f>
        <v>0</v>
      </c>
      <c r="G30" s="1" t="str">
        <f t="shared" si="44"/>
        <v>0</v>
      </c>
      <c r="H30" s="1" t="str">
        <f t="shared" si="44"/>
        <v>0</v>
      </c>
      <c r="I30" s="1" t="str">
        <f t="shared" si="44"/>
        <v>0</v>
      </c>
      <c r="J30" s="1" t="str">
        <f>"1"</f>
        <v>1</v>
      </c>
      <c r="K30" s="1" t="str">
        <f t="shared" ref="K30:P30" si="45">"0"</f>
        <v>0</v>
      </c>
      <c r="L30" s="1" t="str">
        <f t="shared" si="45"/>
        <v>0</v>
      </c>
      <c r="M30" s="1" t="str">
        <f t="shared" si="45"/>
        <v>0</v>
      </c>
      <c r="N30" s="1" t="str">
        <f t="shared" si="45"/>
        <v>0</v>
      </c>
      <c r="O30" s="1" t="str">
        <f t="shared" si="45"/>
        <v>0</v>
      </c>
      <c r="P30" s="1" t="str">
        <f t="shared" si="45"/>
        <v>0</v>
      </c>
      <c r="Q30" s="1" t="str">
        <f t="shared" si="2"/>
        <v>0.0120</v>
      </c>
      <c r="R30" s="1" t="s">
        <v>34</v>
      </c>
      <c r="S30" s="1">
        <v>-0.0024</v>
      </c>
      <c r="T30" s="1" t="str">
        <f t="shared" si="3"/>
        <v>0</v>
      </c>
      <c r="U30" s="1" t="str">
        <f t="shared" si="43"/>
        <v>0.0096</v>
      </c>
    </row>
    <row r="31" s="1" customFormat="1" spans="1:21">
      <c r="A31" s="1" t="str">
        <f>"4601992060770"</f>
        <v>4601992060770</v>
      </c>
      <c r="B31" s="1" t="s">
        <v>54</v>
      </c>
      <c r="C31" s="1" t="s">
        <v>24</v>
      </c>
      <c r="D31" s="1" t="str">
        <f t="shared" si="0"/>
        <v>2021</v>
      </c>
      <c r="E31" s="1" t="str">
        <f t="shared" ref="E31:G31" si="46">"0"</f>
        <v>0</v>
      </c>
      <c r="F31" s="1" t="str">
        <f t="shared" si="46"/>
        <v>0</v>
      </c>
      <c r="G31" s="1" t="str">
        <f t="shared" si="46"/>
        <v>0</v>
      </c>
      <c r="H31" s="1" t="str">
        <f>"41.44"</f>
        <v>41.44</v>
      </c>
      <c r="I31" s="1" t="str">
        <f t="shared" ref="I31:P31" si="47">"0"</f>
        <v>0</v>
      </c>
      <c r="J31" s="1" t="str">
        <f t="shared" si="47"/>
        <v>0</v>
      </c>
      <c r="K31" s="1" t="str">
        <f t="shared" si="47"/>
        <v>0</v>
      </c>
      <c r="L31" s="1" t="str">
        <f t="shared" si="47"/>
        <v>0</v>
      </c>
      <c r="M31" s="1" t="str">
        <f t="shared" si="47"/>
        <v>0</v>
      </c>
      <c r="N31" s="1" t="str">
        <f t="shared" si="47"/>
        <v>0</v>
      </c>
      <c r="O31" s="1" t="str">
        <f t="shared" si="47"/>
        <v>0</v>
      </c>
      <c r="P31" s="1" t="str">
        <f t="shared" si="47"/>
        <v>0</v>
      </c>
      <c r="Q31" s="1" t="str">
        <f t="shared" si="2"/>
        <v>0.0120</v>
      </c>
      <c r="R31" s="1" t="s">
        <v>25</v>
      </c>
      <c r="T31" s="1" t="str">
        <f t="shared" si="3"/>
        <v>0</v>
      </c>
      <c r="U31" s="1" t="str">
        <f t="shared" si="39"/>
        <v>0.0120</v>
      </c>
    </row>
    <row r="32" s="1" customFormat="1" spans="1:21">
      <c r="A32" s="1" t="str">
        <f>"4601992023112"</f>
        <v>4601992023112</v>
      </c>
      <c r="B32" s="1" t="s">
        <v>55</v>
      </c>
      <c r="C32" s="1" t="s">
        <v>24</v>
      </c>
      <c r="D32" s="1" t="str">
        <f t="shared" si="0"/>
        <v>2021</v>
      </c>
      <c r="E32" s="1" t="str">
        <f>"103.41"</f>
        <v>103.41</v>
      </c>
      <c r="F32" s="1" t="str">
        <f t="shared" ref="F32:I32" si="48">"0"</f>
        <v>0</v>
      </c>
      <c r="G32" s="1" t="str">
        <f t="shared" si="48"/>
        <v>0</v>
      </c>
      <c r="H32" s="1" t="str">
        <f t="shared" si="48"/>
        <v>0</v>
      </c>
      <c r="I32" s="1" t="str">
        <f t="shared" si="48"/>
        <v>0</v>
      </c>
      <c r="J32" s="1" t="str">
        <f>"5"</f>
        <v>5</v>
      </c>
      <c r="K32" s="1" t="str">
        <f t="shared" ref="K32:P32" si="49">"0"</f>
        <v>0</v>
      </c>
      <c r="L32" s="1" t="str">
        <f t="shared" si="49"/>
        <v>0</v>
      </c>
      <c r="M32" s="1" t="str">
        <f t="shared" si="49"/>
        <v>0</v>
      </c>
      <c r="N32" s="1" t="str">
        <f t="shared" si="49"/>
        <v>0</v>
      </c>
      <c r="O32" s="1" t="str">
        <f t="shared" si="49"/>
        <v>0</v>
      </c>
      <c r="P32" s="1" t="str">
        <f t="shared" si="49"/>
        <v>0</v>
      </c>
      <c r="Q32" s="1" t="str">
        <f t="shared" si="2"/>
        <v>0.0120</v>
      </c>
      <c r="R32" s="1" t="s">
        <v>34</v>
      </c>
      <c r="S32" s="1">
        <v>-0.0024</v>
      </c>
      <c r="T32" s="1" t="str">
        <f t="shared" si="3"/>
        <v>0</v>
      </c>
      <c r="U32" s="1" t="str">
        <f t="shared" si="43"/>
        <v>0.0096</v>
      </c>
    </row>
    <row r="33" s="1" customFormat="1" spans="1:21">
      <c r="A33" s="1" t="str">
        <f>"4601992065822"</f>
        <v>4601992065822</v>
      </c>
      <c r="B33" s="1" t="s">
        <v>56</v>
      </c>
      <c r="C33" s="1" t="s">
        <v>24</v>
      </c>
      <c r="D33" s="1" t="str">
        <f t="shared" si="0"/>
        <v>2021</v>
      </c>
      <c r="E33" s="1" t="str">
        <f t="shared" ref="E33:P33" si="50">"0"</f>
        <v>0</v>
      </c>
      <c r="F33" s="1" t="str">
        <f t="shared" si="50"/>
        <v>0</v>
      </c>
      <c r="G33" s="1" t="str">
        <f t="shared" si="50"/>
        <v>0</v>
      </c>
      <c r="H33" s="1" t="str">
        <f t="shared" si="50"/>
        <v>0</v>
      </c>
      <c r="I33" s="1" t="str">
        <f t="shared" si="50"/>
        <v>0</v>
      </c>
      <c r="J33" s="1" t="str">
        <f t="shared" si="50"/>
        <v>0</v>
      </c>
      <c r="K33" s="1" t="str">
        <f t="shared" si="50"/>
        <v>0</v>
      </c>
      <c r="L33" s="1" t="str">
        <f t="shared" si="50"/>
        <v>0</v>
      </c>
      <c r="M33" s="1" t="str">
        <f t="shared" si="50"/>
        <v>0</v>
      </c>
      <c r="N33" s="1" t="str">
        <f t="shared" si="50"/>
        <v>0</v>
      </c>
      <c r="O33" s="1" t="str">
        <f t="shared" si="50"/>
        <v>0</v>
      </c>
      <c r="P33" s="1" t="str">
        <f t="shared" si="50"/>
        <v>0</v>
      </c>
      <c r="Q33" s="1" t="str">
        <f t="shared" si="2"/>
        <v>0.0120</v>
      </c>
      <c r="R33" s="1" t="s">
        <v>25</v>
      </c>
      <c r="T33" s="1" t="str">
        <f t="shared" si="3"/>
        <v>0</v>
      </c>
      <c r="U33" s="1" t="str">
        <f t="shared" ref="U33:U49" si="51">"0.0120"</f>
        <v>0.0120</v>
      </c>
    </row>
    <row r="34" s="1" customFormat="1" spans="1:21">
      <c r="A34" s="1" t="str">
        <f>"4601992056329"</f>
        <v>4601992056329</v>
      </c>
      <c r="B34" s="1" t="s">
        <v>57</v>
      </c>
      <c r="C34" s="1" t="s">
        <v>24</v>
      </c>
      <c r="D34" s="1" t="str">
        <f t="shared" si="0"/>
        <v>2021</v>
      </c>
      <c r="E34" s="1" t="str">
        <f>"1344.21"</f>
        <v>1344.21</v>
      </c>
      <c r="F34" s="1" t="str">
        <f t="shared" ref="F34:I34" si="52">"0"</f>
        <v>0</v>
      </c>
      <c r="G34" s="1" t="str">
        <f t="shared" si="52"/>
        <v>0</v>
      </c>
      <c r="H34" s="1" t="str">
        <f t="shared" si="52"/>
        <v>0</v>
      </c>
      <c r="I34" s="1" t="str">
        <f t="shared" si="52"/>
        <v>0</v>
      </c>
      <c r="J34" s="1" t="str">
        <f>"23"</f>
        <v>23</v>
      </c>
      <c r="K34" s="1" t="str">
        <f t="shared" ref="K34:P34" si="53">"0"</f>
        <v>0</v>
      </c>
      <c r="L34" s="1" t="str">
        <f t="shared" si="53"/>
        <v>0</v>
      </c>
      <c r="M34" s="1" t="str">
        <f t="shared" si="53"/>
        <v>0</v>
      </c>
      <c r="N34" s="1" t="str">
        <f t="shared" si="53"/>
        <v>0</v>
      </c>
      <c r="O34" s="1" t="str">
        <f t="shared" si="53"/>
        <v>0</v>
      </c>
      <c r="P34" s="1" t="str">
        <f t="shared" si="53"/>
        <v>0</v>
      </c>
      <c r="Q34" s="1" t="str">
        <f t="shared" si="2"/>
        <v>0.0120</v>
      </c>
      <c r="R34" s="1" t="s">
        <v>34</v>
      </c>
      <c r="S34" s="1">
        <v>-0.0024</v>
      </c>
      <c r="T34" s="1" t="str">
        <f t="shared" si="3"/>
        <v>0</v>
      </c>
      <c r="U34" s="1" t="str">
        <f>"0.0096"</f>
        <v>0.0096</v>
      </c>
    </row>
    <row r="35" s="1" customFormat="1" spans="1:21">
      <c r="A35" s="1" t="str">
        <f>"4601992069894"</f>
        <v>4601992069894</v>
      </c>
      <c r="B35" s="1" t="s">
        <v>58</v>
      </c>
      <c r="C35" s="1" t="s">
        <v>24</v>
      </c>
      <c r="D35" s="1" t="str">
        <f t="shared" si="0"/>
        <v>2021</v>
      </c>
      <c r="E35" s="1" t="str">
        <f t="shared" ref="E35:P35" si="54">"0"</f>
        <v>0</v>
      </c>
      <c r="F35" s="1" t="str">
        <f t="shared" si="54"/>
        <v>0</v>
      </c>
      <c r="G35" s="1" t="str">
        <f t="shared" si="54"/>
        <v>0</v>
      </c>
      <c r="H35" s="1" t="str">
        <f t="shared" si="54"/>
        <v>0</v>
      </c>
      <c r="I35" s="1" t="str">
        <f t="shared" si="54"/>
        <v>0</v>
      </c>
      <c r="J35" s="1" t="str">
        <f t="shared" si="54"/>
        <v>0</v>
      </c>
      <c r="K35" s="1" t="str">
        <f t="shared" si="54"/>
        <v>0</v>
      </c>
      <c r="L35" s="1" t="str">
        <f t="shared" si="54"/>
        <v>0</v>
      </c>
      <c r="M35" s="1" t="str">
        <f t="shared" si="54"/>
        <v>0</v>
      </c>
      <c r="N35" s="1" t="str">
        <f t="shared" si="54"/>
        <v>0</v>
      </c>
      <c r="O35" s="1" t="str">
        <f t="shared" si="54"/>
        <v>0</v>
      </c>
      <c r="P35" s="1" t="str">
        <f t="shared" si="54"/>
        <v>0</v>
      </c>
      <c r="Q35" s="1" t="str">
        <f t="shared" si="2"/>
        <v>0.0120</v>
      </c>
      <c r="R35" s="1" t="s">
        <v>25</v>
      </c>
      <c r="T35" s="1" t="str">
        <f t="shared" si="3"/>
        <v>0</v>
      </c>
      <c r="U35" s="1" t="str">
        <f t="shared" si="51"/>
        <v>0.0120</v>
      </c>
    </row>
    <row r="36" s="1" customFormat="1" spans="1:21">
      <c r="A36" s="1" t="str">
        <f>"4601992070225"</f>
        <v>4601992070225</v>
      </c>
      <c r="B36" s="1" t="s">
        <v>59</v>
      </c>
      <c r="C36" s="1" t="s">
        <v>24</v>
      </c>
      <c r="D36" s="1" t="str">
        <f t="shared" si="0"/>
        <v>2021</v>
      </c>
      <c r="E36" s="1" t="str">
        <f t="shared" ref="E36:P36" si="55">"0"</f>
        <v>0</v>
      </c>
      <c r="F36" s="1" t="str">
        <f t="shared" si="55"/>
        <v>0</v>
      </c>
      <c r="G36" s="1" t="str">
        <f t="shared" si="55"/>
        <v>0</v>
      </c>
      <c r="H36" s="1" t="str">
        <f t="shared" si="55"/>
        <v>0</v>
      </c>
      <c r="I36" s="1" t="str">
        <f t="shared" si="55"/>
        <v>0</v>
      </c>
      <c r="J36" s="1" t="str">
        <f t="shared" si="55"/>
        <v>0</v>
      </c>
      <c r="K36" s="1" t="str">
        <f t="shared" si="55"/>
        <v>0</v>
      </c>
      <c r="L36" s="1" t="str">
        <f t="shared" si="55"/>
        <v>0</v>
      </c>
      <c r="M36" s="1" t="str">
        <f t="shared" si="55"/>
        <v>0</v>
      </c>
      <c r="N36" s="1" t="str">
        <f t="shared" si="55"/>
        <v>0</v>
      </c>
      <c r="O36" s="1" t="str">
        <f t="shared" si="55"/>
        <v>0</v>
      </c>
      <c r="P36" s="1" t="str">
        <f t="shared" si="55"/>
        <v>0</v>
      </c>
      <c r="Q36" s="1" t="str">
        <f t="shared" si="2"/>
        <v>0.0120</v>
      </c>
      <c r="R36" s="1" t="s">
        <v>25</v>
      </c>
      <c r="T36" s="1" t="str">
        <f t="shared" si="3"/>
        <v>0</v>
      </c>
      <c r="U36" s="1" t="str">
        <f t="shared" si="51"/>
        <v>0.0120</v>
      </c>
    </row>
    <row r="37" s="1" customFormat="1" spans="1:21">
      <c r="A37" s="1" t="str">
        <f>"4601992073720"</f>
        <v>4601992073720</v>
      </c>
      <c r="B37" s="1" t="s">
        <v>60</v>
      </c>
      <c r="C37" s="1" t="s">
        <v>24</v>
      </c>
      <c r="D37" s="1" t="str">
        <f t="shared" si="0"/>
        <v>2021</v>
      </c>
      <c r="E37" s="1" t="str">
        <f t="shared" ref="E37:P37" si="56">"0"</f>
        <v>0</v>
      </c>
      <c r="F37" s="1" t="str">
        <f t="shared" si="56"/>
        <v>0</v>
      </c>
      <c r="G37" s="1" t="str">
        <f t="shared" si="56"/>
        <v>0</v>
      </c>
      <c r="H37" s="1" t="str">
        <f t="shared" si="56"/>
        <v>0</v>
      </c>
      <c r="I37" s="1" t="str">
        <f t="shared" si="56"/>
        <v>0</v>
      </c>
      <c r="J37" s="1" t="str">
        <f t="shared" si="56"/>
        <v>0</v>
      </c>
      <c r="K37" s="1" t="str">
        <f t="shared" si="56"/>
        <v>0</v>
      </c>
      <c r="L37" s="1" t="str">
        <f t="shared" si="56"/>
        <v>0</v>
      </c>
      <c r="M37" s="1" t="str">
        <f t="shared" si="56"/>
        <v>0</v>
      </c>
      <c r="N37" s="1" t="str">
        <f t="shared" si="56"/>
        <v>0</v>
      </c>
      <c r="O37" s="1" t="str">
        <f t="shared" si="56"/>
        <v>0</v>
      </c>
      <c r="P37" s="1" t="str">
        <f t="shared" si="56"/>
        <v>0</v>
      </c>
      <c r="Q37" s="1" t="str">
        <f t="shared" si="2"/>
        <v>0.0120</v>
      </c>
      <c r="R37" s="1" t="s">
        <v>25</v>
      </c>
      <c r="T37" s="1" t="str">
        <f t="shared" si="3"/>
        <v>0</v>
      </c>
      <c r="U37" s="1" t="str">
        <f t="shared" si="51"/>
        <v>0.0120</v>
      </c>
    </row>
    <row r="38" s="1" customFormat="1" spans="1:21">
      <c r="A38" s="1" t="str">
        <f>"4601992066373"</f>
        <v>4601992066373</v>
      </c>
      <c r="B38" s="1" t="s">
        <v>61</v>
      </c>
      <c r="C38" s="1" t="s">
        <v>24</v>
      </c>
      <c r="D38" s="1" t="str">
        <f t="shared" si="0"/>
        <v>2021</v>
      </c>
      <c r="E38" s="1" t="str">
        <f t="shared" ref="E38:I38" si="57">"0"</f>
        <v>0</v>
      </c>
      <c r="F38" s="1" t="str">
        <f t="shared" si="57"/>
        <v>0</v>
      </c>
      <c r="G38" s="1" t="str">
        <f t="shared" si="57"/>
        <v>0</v>
      </c>
      <c r="H38" s="1" t="str">
        <f t="shared" si="57"/>
        <v>0</v>
      </c>
      <c r="I38" s="1" t="str">
        <f t="shared" si="57"/>
        <v>0</v>
      </c>
      <c r="J38" s="1" t="str">
        <f>"2"</f>
        <v>2</v>
      </c>
      <c r="K38" s="1" t="str">
        <f t="shared" ref="K38:P38" si="58">"0"</f>
        <v>0</v>
      </c>
      <c r="L38" s="1" t="str">
        <f t="shared" si="58"/>
        <v>0</v>
      </c>
      <c r="M38" s="1" t="str">
        <f t="shared" si="58"/>
        <v>0</v>
      </c>
      <c r="N38" s="1" t="str">
        <f t="shared" si="58"/>
        <v>0</v>
      </c>
      <c r="O38" s="1" t="str">
        <f t="shared" si="58"/>
        <v>0</v>
      </c>
      <c r="P38" s="1" t="str">
        <f t="shared" si="58"/>
        <v>0</v>
      </c>
      <c r="Q38" s="1" t="str">
        <f t="shared" si="2"/>
        <v>0.0120</v>
      </c>
      <c r="R38" s="1" t="s">
        <v>25</v>
      </c>
      <c r="T38" s="1" t="str">
        <f t="shared" si="3"/>
        <v>0</v>
      </c>
      <c r="U38" s="1" t="str">
        <f t="shared" si="51"/>
        <v>0.0120</v>
      </c>
    </row>
    <row r="39" s="1" customFormat="1" spans="1:21">
      <c r="A39" s="1" t="str">
        <f>"4601992075218"</f>
        <v>4601992075218</v>
      </c>
      <c r="B39" s="1" t="s">
        <v>62</v>
      </c>
      <c r="C39" s="1" t="s">
        <v>24</v>
      </c>
      <c r="D39" s="1" t="str">
        <f t="shared" si="0"/>
        <v>2021</v>
      </c>
      <c r="E39" s="1" t="str">
        <f t="shared" ref="E39:P39" si="59">"0"</f>
        <v>0</v>
      </c>
      <c r="F39" s="1" t="str">
        <f t="shared" si="59"/>
        <v>0</v>
      </c>
      <c r="G39" s="1" t="str">
        <f t="shared" si="59"/>
        <v>0</v>
      </c>
      <c r="H39" s="1" t="str">
        <f t="shared" si="59"/>
        <v>0</v>
      </c>
      <c r="I39" s="1" t="str">
        <f t="shared" si="59"/>
        <v>0</v>
      </c>
      <c r="J39" s="1" t="str">
        <f t="shared" si="59"/>
        <v>0</v>
      </c>
      <c r="K39" s="1" t="str">
        <f t="shared" si="59"/>
        <v>0</v>
      </c>
      <c r="L39" s="1" t="str">
        <f t="shared" si="59"/>
        <v>0</v>
      </c>
      <c r="M39" s="1" t="str">
        <f t="shared" si="59"/>
        <v>0</v>
      </c>
      <c r="N39" s="1" t="str">
        <f t="shared" si="59"/>
        <v>0</v>
      </c>
      <c r="O39" s="1" t="str">
        <f t="shared" si="59"/>
        <v>0</v>
      </c>
      <c r="P39" s="1" t="str">
        <f t="shared" si="59"/>
        <v>0</v>
      </c>
      <c r="Q39" s="1" t="str">
        <f t="shared" si="2"/>
        <v>0.0120</v>
      </c>
      <c r="R39" s="1" t="s">
        <v>25</v>
      </c>
      <c r="T39" s="1" t="str">
        <f t="shared" si="3"/>
        <v>0</v>
      </c>
      <c r="U39" s="1" t="str">
        <f t="shared" si="51"/>
        <v>0.0120</v>
      </c>
    </row>
    <row r="40" s="1" customFormat="1" spans="1:21">
      <c r="A40" s="1" t="str">
        <f>"4601992087978"</f>
        <v>4601992087978</v>
      </c>
      <c r="B40" s="1" t="s">
        <v>63</v>
      </c>
      <c r="C40" s="1" t="s">
        <v>24</v>
      </c>
      <c r="D40" s="1" t="str">
        <f t="shared" si="0"/>
        <v>2021</v>
      </c>
      <c r="E40" s="1" t="str">
        <f t="shared" ref="E40:P40" si="60">"0"</f>
        <v>0</v>
      </c>
      <c r="F40" s="1" t="str">
        <f t="shared" si="60"/>
        <v>0</v>
      </c>
      <c r="G40" s="1" t="str">
        <f t="shared" si="60"/>
        <v>0</v>
      </c>
      <c r="H40" s="1" t="str">
        <f t="shared" si="60"/>
        <v>0</v>
      </c>
      <c r="I40" s="1" t="str">
        <f t="shared" si="60"/>
        <v>0</v>
      </c>
      <c r="J40" s="1" t="str">
        <f t="shared" si="60"/>
        <v>0</v>
      </c>
      <c r="K40" s="1" t="str">
        <f t="shared" si="60"/>
        <v>0</v>
      </c>
      <c r="L40" s="1" t="str">
        <f t="shared" si="60"/>
        <v>0</v>
      </c>
      <c r="M40" s="1" t="str">
        <f t="shared" si="60"/>
        <v>0</v>
      </c>
      <c r="N40" s="1" t="str">
        <f t="shared" si="60"/>
        <v>0</v>
      </c>
      <c r="O40" s="1" t="str">
        <f t="shared" si="60"/>
        <v>0</v>
      </c>
      <c r="P40" s="1" t="str">
        <f t="shared" si="60"/>
        <v>0</v>
      </c>
      <c r="Q40" s="1" t="str">
        <f t="shared" si="2"/>
        <v>0.0120</v>
      </c>
      <c r="R40" s="1" t="s">
        <v>25</v>
      </c>
      <c r="T40" s="1" t="str">
        <f t="shared" si="3"/>
        <v>0</v>
      </c>
      <c r="U40" s="1" t="str">
        <f t="shared" si="51"/>
        <v>0.0120</v>
      </c>
    </row>
    <row r="41" s="1" customFormat="1" spans="1:21">
      <c r="A41" s="1" t="str">
        <f>"4601992093247"</f>
        <v>4601992093247</v>
      </c>
      <c r="B41" s="1" t="s">
        <v>64</v>
      </c>
      <c r="C41" s="1" t="s">
        <v>24</v>
      </c>
      <c r="D41" s="1" t="str">
        <f t="shared" si="0"/>
        <v>2021</v>
      </c>
      <c r="E41" s="1" t="str">
        <f t="shared" ref="E41:P41" si="61">"0"</f>
        <v>0</v>
      </c>
      <c r="F41" s="1" t="str">
        <f t="shared" si="61"/>
        <v>0</v>
      </c>
      <c r="G41" s="1" t="str">
        <f t="shared" si="61"/>
        <v>0</v>
      </c>
      <c r="H41" s="1" t="str">
        <f t="shared" si="61"/>
        <v>0</v>
      </c>
      <c r="I41" s="1" t="str">
        <f t="shared" si="61"/>
        <v>0</v>
      </c>
      <c r="J41" s="1" t="str">
        <f t="shared" si="61"/>
        <v>0</v>
      </c>
      <c r="K41" s="1" t="str">
        <f t="shared" si="61"/>
        <v>0</v>
      </c>
      <c r="L41" s="1" t="str">
        <f t="shared" si="61"/>
        <v>0</v>
      </c>
      <c r="M41" s="1" t="str">
        <f t="shared" si="61"/>
        <v>0</v>
      </c>
      <c r="N41" s="1" t="str">
        <f t="shared" si="61"/>
        <v>0</v>
      </c>
      <c r="O41" s="1" t="str">
        <f t="shared" si="61"/>
        <v>0</v>
      </c>
      <c r="P41" s="1" t="str">
        <f t="shared" si="61"/>
        <v>0</v>
      </c>
      <c r="Q41" s="1" t="str">
        <f t="shared" si="2"/>
        <v>0.0120</v>
      </c>
      <c r="R41" s="1" t="s">
        <v>25</v>
      </c>
      <c r="T41" s="1" t="str">
        <f t="shared" si="3"/>
        <v>0</v>
      </c>
      <c r="U41" s="1" t="str">
        <f t="shared" si="51"/>
        <v>0.0120</v>
      </c>
    </row>
    <row r="42" s="1" customFormat="1" spans="1:21">
      <c r="A42" s="1" t="str">
        <f>"4601992091950"</f>
        <v>4601992091950</v>
      </c>
      <c r="B42" s="1" t="s">
        <v>65</v>
      </c>
      <c r="C42" s="1" t="s">
        <v>24</v>
      </c>
      <c r="D42" s="1" t="str">
        <f t="shared" si="0"/>
        <v>2021</v>
      </c>
      <c r="E42" s="1" t="str">
        <f t="shared" ref="E42:P42" si="62">"0"</f>
        <v>0</v>
      </c>
      <c r="F42" s="1" t="str">
        <f t="shared" si="62"/>
        <v>0</v>
      </c>
      <c r="G42" s="1" t="str">
        <f t="shared" si="62"/>
        <v>0</v>
      </c>
      <c r="H42" s="1" t="str">
        <f t="shared" si="62"/>
        <v>0</v>
      </c>
      <c r="I42" s="1" t="str">
        <f t="shared" si="62"/>
        <v>0</v>
      </c>
      <c r="J42" s="1" t="str">
        <f t="shared" si="62"/>
        <v>0</v>
      </c>
      <c r="K42" s="1" t="str">
        <f t="shared" si="62"/>
        <v>0</v>
      </c>
      <c r="L42" s="1" t="str">
        <f t="shared" si="62"/>
        <v>0</v>
      </c>
      <c r="M42" s="1" t="str">
        <f t="shared" si="62"/>
        <v>0</v>
      </c>
      <c r="N42" s="1" t="str">
        <f t="shared" si="62"/>
        <v>0</v>
      </c>
      <c r="O42" s="1" t="str">
        <f t="shared" si="62"/>
        <v>0</v>
      </c>
      <c r="P42" s="1" t="str">
        <f t="shared" si="62"/>
        <v>0</v>
      </c>
      <c r="Q42" s="1" t="str">
        <f t="shared" si="2"/>
        <v>0.0120</v>
      </c>
      <c r="R42" s="1" t="s">
        <v>25</v>
      </c>
      <c r="T42" s="1" t="str">
        <f t="shared" si="3"/>
        <v>0</v>
      </c>
      <c r="U42" s="1" t="str">
        <f t="shared" si="51"/>
        <v>0.0120</v>
      </c>
    </row>
    <row r="43" s="1" customFormat="1" spans="1:21">
      <c r="A43" s="1" t="str">
        <f>"4601992110611"</f>
        <v>4601992110611</v>
      </c>
      <c r="B43" s="1" t="s">
        <v>66</v>
      </c>
      <c r="C43" s="1" t="s">
        <v>24</v>
      </c>
      <c r="D43" s="1" t="str">
        <f t="shared" si="0"/>
        <v>2021</v>
      </c>
      <c r="E43" s="1" t="str">
        <f t="shared" ref="E43:P43" si="63">"0"</f>
        <v>0</v>
      </c>
      <c r="F43" s="1" t="str">
        <f t="shared" si="63"/>
        <v>0</v>
      </c>
      <c r="G43" s="1" t="str">
        <f t="shared" si="63"/>
        <v>0</v>
      </c>
      <c r="H43" s="1" t="str">
        <f t="shared" si="63"/>
        <v>0</v>
      </c>
      <c r="I43" s="1" t="str">
        <f t="shared" si="63"/>
        <v>0</v>
      </c>
      <c r="J43" s="1" t="str">
        <f t="shared" si="63"/>
        <v>0</v>
      </c>
      <c r="K43" s="1" t="str">
        <f t="shared" si="63"/>
        <v>0</v>
      </c>
      <c r="L43" s="1" t="str">
        <f t="shared" si="63"/>
        <v>0</v>
      </c>
      <c r="M43" s="1" t="str">
        <f t="shared" si="63"/>
        <v>0</v>
      </c>
      <c r="N43" s="1" t="str">
        <f t="shared" si="63"/>
        <v>0</v>
      </c>
      <c r="O43" s="1" t="str">
        <f t="shared" si="63"/>
        <v>0</v>
      </c>
      <c r="P43" s="1" t="str">
        <f t="shared" si="63"/>
        <v>0</v>
      </c>
      <c r="Q43" s="1" t="str">
        <f t="shared" si="2"/>
        <v>0.0120</v>
      </c>
      <c r="R43" s="1" t="s">
        <v>25</v>
      </c>
      <c r="T43" s="1" t="str">
        <f t="shared" si="3"/>
        <v>0</v>
      </c>
      <c r="U43" s="1" t="str">
        <f t="shared" si="51"/>
        <v>0.0120</v>
      </c>
    </row>
    <row r="44" s="1" customFormat="1" spans="1:21">
      <c r="A44" s="1" t="str">
        <f>"4601992100300"</f>
        <v>4601992100300</v>
      </c>
      <c r="B44" s="1" t="s">
        <v>67</v>
      </c>
      <c r="C44" s="1" t="s">
        <v>24</v>
      </c>
      <c r="D44" s="1" t="str">
        <f t="shared" si="0"/>
        <v>2021</v>
      </c>
      <c r="E44" s="1" t="str">
        <f t="shared" ref="E44:P44" si="64">"0"</f>
        <v>0</v>
      </c>
      <c r="F44" s="1" t="str">
        <f t="shared" si="64"/>
        <v>0</v>
      </c>
      <c r="G44" s="1" t="str">
        <f t="shared" si="64"/>
        <v>0</v>
      </c>
      <c r="H44" s="1" t="str">
        <f t="shared" si="64"/>
        <v>0</v>
      </c>
      <c r="I44" s="1" t="str">
        <f t="shared" si="64"/>
        <v>0</v>
      </c>
      <c r="J44" s="1" t="str">
        <f t="shared" si="64"/>
        <v>0</v>
      </c>
      <c r="K44" s="1" t="str">
        <f t="shared" si="64"/>
        <v>0</v>
      </c>
      <c r="L44" s="1" t="str">
        <f t="shared" si="64"/>
        <v>0</v>
      </c>
      <c r="M44" s="1" t="str">
        <f t="shared" si="64"/>
        <v>0</v>
      </c>
      <c r="N44" s="1" t="str">
        <f t="shared" si="64"/>
        <v>0</v>
      </c>
      <c r="O44" s="1" t="str">
        <f t="shared" si="64"/>
        <v>0</v>
      </c>
      <c r="P44" s="1" t="str">
        <f t="shared" si="64"/>
        <v>0</v>
      </c>
      <c r="Q44" s="1" t="str">
        <f t="shared" si="2"/>
        <v>0.0120</v>
      </c>
      <c r="R44" s="1" t="s">
        <v>25</v>
      </c>
      <c r="T44" s="1" t="str">
        <f t="shared" si="3"/>
        <v>0</v>
      </c>
      <c r="U44" s="1" t="str">
        <f t="shared" si="51"/>
        <v>0.0120</v>
      </c>
    </row>
    <row r="45" s="1" customFormat="1" spans="1:21">
      <c r="A45" s="1" t="str">
        <f>"4601992111816"</f>
        <v>4601992111816</v>
      </c>
      <c r="B45" s="1" t="s">
        <v>68</v>
      </c>
      <c r="C45" s="1" t="s">
        <v>24</v>
      </c>
      <c r="D45" s="1" t="str">
        <f t="shared" si="0"/>
        <v>2021</v>
      </c>
      <c r="E45" s="1" t="str">
        <f t="shared" ref="E45:P45" si="65">"0"</f>
        <v>0</v>
      </c>
      <c r="F45" s="1" t="str">
        <f t="shared" si="65"/>
        <v>0</v>
      </c>
      <c r="G45" s="1" t="str">
        <f t="shared" si="65"/>
        <v>0</v>
      </c>
      <c r="H45" s="1" t="str">
        <f t="shared" si="65"/>
        <v>0</v>
      </c>
      <c r="I45" s="1" t="str">
        <f t="shared" si="65"/>
        <v>0</v>
      </c>
      <c r="J45" s="1" t="str">
        <f t="shared" si="65"/>
        <v>0</v>
      </c>
      <c r="K45" s="1" t="str">
        <f t="shared" si="65"/>
        <v>0</v>
      </c>
      <c r="L45" s="1" t="str">
        <f t="shared" si="65"/>
        <v>0</v>
      </c>
      <c r="M45" s="1" t="str">
        <f t="shared" si="65"/>
        <v>0</v>
      </c>
      <c r="N45" s="1" t="str">
        <f t="shared" si="65"/>
        <v>0</v>
      </c>
      <c r="O45" s="1" t="str">
        <f t="shared" si="65"/>
        <v>0</v>
      </c>
      <c r="P45" s="1" t="str">
        <f t="shared" si="65"/>
        <v>0</v>
      </c>
      <c r="Q45" s="1" t="str">
        <f t="shared" si="2"/>
        <v>0.0120</v>
      </c>
      <c r="R45" s="1" t="s">
        <v>25</v>
      </c>
      <c r="T45" s="1" t="str">
        <f t="shared" si="3"/>
        <v>0</v>
      </c>
      <c r="U45" s="1" t="str">
        <f t="shared" si="51"/>
        <v>0.0120</v>
      </c>
    </row>
    <row r="46" s="1" customFormat="1" spans="1:21">
      <c r="A46" s="1" t="str">
        <f>"4601992119750"</f>
        <v>4601992119750</v>
      </c>
      <c r="B46" s="1" t="s">
        <v>69</v>
      </c>
      <c r="C46" s="1" t="s">
        <v>24</v>
      </c>
      <c r="D46" s="1" t="str">
        <f t="shared" si="0"/>
        <v>2021</v>
      </c>
      <c r="E46" s="1" t="str">
        <f t="shared" ref="E46:P46" si="66">"0"</f>
        <v>0</v>
      </c>
      <c r="F46" s="1" t="str">
        <f t="shared" si="66"/>
        <v>0</v>
      </c>
      <c r="G46" s="1" t="str">
        <f t="shared" si="66"/>
        <v>0</v>
      </c>
      <c r="H46" s="1" t="str">
        <f t="shared" si="66"/>
        <v>0</v>
      </c>
      <c r="I46" s="1" t="str">
        <f t="shared" si="66"/>
        <v>0</v>
      </c>
      <c r="J46" s="1" t="str">
        <f t="shared" si="66"/>
        <v>0</v>
      </c>
      <c r="K46" s="1" t="str">
        <f t="shared" si="66"/>
        <v>0</v>
      </c>
      <c r="L46" s="1" t="str">
        <f t="shared" si="66"/>
        <v>0</v>
      </c>
      <c r="M46" s="1" t="str">
        <f t="shared" si="66"/>
        <v>0</v>
      </c>
      <c r="N46" s="1" t="str">
        <f t="shared" si="66"/>
        <v>0</v>
      </c>
      <c r="O46" s="1" t="str">
        <f t="shared" si="66"/>
        <v>0</v>
      </c>
      <c r="P46" s="1" t="str">
        <f t="shared" si="66"/>
        <v>0</v>
      </c>
      <c r="Q46" s="1" t="str">
        <f t="shared" si="2"/>
        <v>0.0120</v>
      </c>
      <c r="R46" s="1" t="s">
        <v>25</v>
      </c>
      <c r="T46" s="1" t="str">
        <f t="shared" si="3"/>
        <v>0</v>
      </c>
      <c r="U46" s="1" t="str">
        <f t="shared" si="51"/>
        <v>0.0120</v>
      </c>
    </row>
    <row r="47" s="1" customFormat="1" spans="1:21">
      <c r="A47" s="1" t="str">
        <f>"4601992161969"</f>
        <v>4601992161969</v>
      </c>
      <c r="B47" s="1" t="s">
        <v>70</v>
      </c>
      <c r="C47" s="1" t="s">
        <v>24</v>
      </c>
      <c r="D47" s="1" t="str">
        <f t="shared" si="0"/>
        <v>2021</v>
      </c>
      <c r="E47" s="1" t="str">
        <f t="shared" ref="E47:P47" si="67">"0"</f>
        <v>0</v>
      </c>
      <c r="F47" s="1" t="str">
        <f t="shared" si="67"/>
        <v>0</v>
      </c>
      <c r="G47" s="1" t="str">
        <f t="shared" si="67"/>
        <v>0</v>
      </c>
      <c r="H47" s="1" t="str">
        <f t="shared" si="67"/>
        <v>0</v>
      </c>
      <c r="I47" s="1" t="str">
        <f t="shared" si="67"/>
        <v>0</v>
      </c>
      <c r="J47" s="1" t="str">
        <f t="shared" si="67"/>
        <v>0</v>
      </c>
      <c r="K47" s="1" t="str">
        <f t="shared" si="67"/>
        <v>0</v>
      </c>
      <c r="L47" s="1" t="str">
        <f t="shared" si="67"/>
        <v>0</v>
      </c>
      <c r="M47" s="1" t="str">
        <f t="shared" si="67"/>
        <v>0</v>
      </c>
      <c r="N47" s="1" t="str">
        <f t="shared" si="67"/>
        <v>0</v>
      </c>
      <c r="O47" s="1" t="str">
        <f t="shared" si="67"/>
        <v>0</v>
      </c>
      <c r="P47" s="1" t="str">
        <f t="shared" si="67"/>
        <v>0</v>
      </c>
      <c r="Q47" s="1" t="str">
        <f t="shared" si="2"/>
        <v>0.0120</v>
      </c>
      <c r="R47" s="1" t="s">
        <v>25</v>
      </c>
      <c r="T47" s="1" t="str">
        <f t="shared" si="3"/>
        <v>0</v>
      </c>
      <c r="U47" s="1" t="str">
        <f t="shared" si="51"/>
        <v>0.0120</v>
      </c>
    </row>
    <row r="48" s="1" customFormat="1" spans="1:21">
      <c r="A48" s="1" t="str">
        <f>"4601992131851"</f>
        <v>4601992131851</v>
      </c>
      <c r="B48" s="1" t="s">
        <v>71</v>
      </c>
      <c r="C48" s="1" t="s">
        <v>24</v>
      </c>
      <c r="D48" s="1" t="str">
        <f t="shared" si="0"/>
        <v>2021</v>
      </c>
      <c r="E48" s="1" t="str">
        <f>"54.00"</f>
        <v>54.00</v>
      </c>
      <c r="F48" s="1" t="str">
        <f t="shared" ref="F48:I48" si="68">"0"</f>
        <v>0</v>
      </c>
      <c r="G48" s="1" t="str">
        <f t="shared" si="68"/>
        <v>0</v>
      </c>
      <c r="H48" s="1" t="str">
        <f t="shared" si="68"/>
        <v>0</v>
      </c>
      <c r="I48" s="1" t="str">
        <f t="shared" si="68"/>
        <v>0</v>
      </c>
      <c r="J48" s="1" t="str">
        <f>"1"</f>
        <v>1</v>
      </c>
      <c r="K48" s="1" t="str">
        <f t="shared" ref="K48:P48" si="69">"0"</f>
        <v>0</v>
      </c>
      <c r="L48" s="1" t="str">
        <f t="shared" si="69"/>
        <v>0</v>
      </c>
      <c r="M48" s="1" t="str">
        <f t="shared" si="69"/>
        <v>0</v>
      </c>
      <c r="N48" s="1" t="str">
        <f t="shared" si="69"/>
        <v>0</v>
      </c>
      <c r="O48" s="1" t="str">
        <f t="shared" si="69"/>
        <v>0</v>
      </c>
      <c r="P48" s="1" t="str">
        <f t="shared" si="69"/>
        <v>0</v>
      </c>
      <c r="Q48" s="1" t="str">
        <f t="shared" si="2"/>
        <v>0.0120</v>
      </c>
      <c r="R48" s="1" t="s">
        <v>25</v>
      </c>
      <c r="T48" s="1" t="str">
        <f t="shared" si="3"/>
        <v>0</v>
      </c>
      <c r="U48" s="1" t="str">
        <f t="shared" si="51"/>
        <v>0.0120</v>
      </c>
    </row>
    <row r="49" s="1" customFormat="1" spans="1:21">
      <c r="A49" s="1" t="str">
        <f>"4601992120528"</f>
        <v>4601992120528</v>
      </c>
      <c r="B49" s="1" t="s">
        <v>72</v>
      </c>
      <c r="C49" s="1" t="s">
        <v>24</v>
      </c>
      <c r="D49" s="1" t="str">
        <f t="shared" si="0"/>
        <v>2021</v>
      </c>
      <c r="E49" s="1" t="str">
        <f t="shared" ref="E49:I49" si="70">"0"</f>
        <v>0</v>
      </c>
      <c r="F49" s="1" t="str">
        <f t="shared" si="70"/>
        <v>0</v>
      </c>
      <c r="G49" s="1" t="str">
        <f t="shared" si="70"/>
        <v>0</v>
      </c>
      <c r="H49" s="1" t="str">
        <f t="shared" si="70"/>
        <v>0</v>
      </c>
      <c r="I49" s="1" t="str">
        <f t="shared" si="70"/>
        <v>0</v>
      </c>
      <c r="J49" s="1" t="str">
        <f>"7"</f>
        <v>7</v>
      </c>
      <c r="K49" s="1" t="str">
        <f t="shared" ref="K49:P49" si="71">"0"</f>
        <v>0</v>
      </c>
      <c r="L49" s="1" t="str">
        <f t="shared" si="71"/>
        <v>0</v>
      </c>
      <c r="M49" s="1" t="str">
        <f t="shared" si="71"/>
        <v>0</v>
      </c>
      <c r="N49" s="1" t="str">
        <f t="shared" si="71"/>
        <v>0</v>
      </c>
      <c r="O49" s="1" t="str">
        <f t="shared" si="71"/>
        <v>0</v>
      </c>
      <c r="P49" s="1" t="str">
        <f t="shared" si="71"/>
        <v>0</v>
      </c>
      <c r="Q49" s="1" t="str">
        <f t="shared" si="2"/>
        <v>0.0120</v>
      </c>
      <c r="R49" s="1" t="s">
        <v>25</v>
      </c>
      <c r="T49" s="1" t="str">
        <f t="shared" si="3"/>
        <v>0</v>
      </c>
      <c r="U49" s="1" t="str">
        <f t="shared" si="51"/>
        <v>0.0120</v>
      </c>
    </row>
    <row r="50" s="1" customFormat="1" spans="1:21">
      <c r="A50" s="1" t="str">
        <f>"4601992134799"</f>
        <v>4601992134799</v>
      </c>
      <c r="B50" s="1" t="s">
        <v>73</v>
      </c>
      <c r="C50" s="1" t="s">
        <v>24</v>
      </c>
      <c r="D50" s="1" t="str">
        <f t="shared" si="0"/>
        <v>2021</v>
      </c>
      <c r="E50" s="1" t="str">
        <f>"61.59"</f>
        <v>61.59</v>
      </c>
      <c r="F50" s="1" t="str">
        <f t="shared" ref="F50:I50" si="72">"0"</f>
        <v>0</v>
      </c>
      <c r="G50" s="1" t="str">
        <f t="shared" si="72"/>
        <v>0</v>
      </c>
      <c r="H50" s="1" t="str">
        <f t="shared" si="72"/>
        <v>0</v>
      </c>
      <c r="I50" s="1" t="str">
        <f t="shared" si="72"/>
        <v>0</v>
      </c>
      <c r="J50" s="1" t="str">
        <f>"2"</f>
        <v>2</v>
      </c>
      <c r="K50" s="1" t="str">
        <f t="shared" ref="K50:P50" si="73">"0"</f>
        <v>0</v>
      </c>
      <c r="L50" s="1" t="str">
        <f t="shared" si="73"/>
        <v>0</v>
      </c>
      <c r="M50" s="1" t="str">
        <f t="shared" si="73"/>
        <v>0</v>
      </c>
      <c r="N50" s="1" t="str">
        <f t="shared" si="73"/>
        <v>0</v>
      </c>
      <c r="O50" s="1" t="str">
        <f t="shared" si="73"/>
        <v>0</v>
      </c>
      <c r="P50" s="1" t="str">
        <f t="shared" si="73"/>
        <v>0</v>
      </c>
      <c r="Q50" s="1" t="str">
        <f t="shared" si="2"/>
        <v>0.0120</v>
      </c>
      <c r="R50" s="1" t="s">
        <v>34</v>
      </c>
      <c r="S50" s="1">
        <v>-0.0024</v>
      </c>
      <c r="T50" s="1" t="str">
        <f t="shared" si="3"/>
        <v>0</v>
      </c>
      <c r="U50" s="1" t="str">
        <f>"0.0096"</f>
        <v>0.0096</v>
      </c>
    </row>
    <row r="51" s="1" customFormat="1" spans="1:21">
      <c r="A51" s="1" t="str">
        <f>"4601992164830"</f>
        <v>4601992164830</v>
      </c>
      <c r="B51" s="1" t="s">
        <v>74</v>
      </c>
      <c r="C51" s="1" t="s">
        <v>24</v>
      </c>
      <c r="D51" s="1" t="str">
        <f t="shared" si="0"/>
        <v>2021</v>
      </c>
      <c r="E51" s="1" t="str">
        <f t="shared" ref="E51:P51" si="74">"0"</f>
        <v>0</v>
      </c>
      <c r="F51" s="1" t="str">
        <f t="shared" si="74"/>
        <v>0</v>
      </c>
      <c r="G51" s="1" t="str">
        <f t="shared" si="74"/>
        <v>0</v>
      </c>
      <c r="H51" s="1" t="str">
        <f t="shared" si="74"/>
        <v>0</v>
      </c>
      <c r="I51" s="1" t="str">
        <f t="shared" si="74"/>
        <v>0</v>
      </c>
      <c r="J51" s="1" t="str">
        <f t="shared" si="74"/>
        <v>0</v>
      </c>
      <c r="K51" s="1" t="str">
        <f t="shared" si="74"/>
        <v>0</v>
      </c>
      <c r="L51" s="1" t="str">
        <f t="shared" si="74"/>
        <v>0</v>
      </c>
      <c r="M51" s="1" t="str">
        <f t="shared" si="74"/>
        <v>0</v>
      </c>
      <c r="N51" s="1" t="str">
        <f t="shared" si="74"/>
        <v>0</v>
      </c>
      <c r="O51" s="1" t="str">
        <f t="shared" si="74"/>
        <v>0</v>
      </c>
      <c r="P51" s="1" t="str">
        <f t="shared" si="74"/>
        <v>0</v>
      </c>
      <c r="Q51" s="1" t="str">
        <f t="shared" si="2"/>
        <v>0.0120</v>
      </c>
      <c r="R51" s="1" t="s">
        <v>25</v>
      </c>
      <c r="T51" s="1" t="str">
        <f t="shared" si="3"/>
        <v>0</v>
      </c>
      <c r="U51" s="1" t="str">
        <f t="shared" ref="U51:U114" si="75">"0.0120"</f>
        <v>0.0120</v>
      </c>
    </row>
    <row r="52" s="1" customFormat="1" spans="1:21">
      <c r="A52" s="1" t="str">
        <f>"4601992171579"</f>
        <v>4601992171579</v>
      </c>
      <c r="B52" s="1" t="s">
        <v>75</v>
      </c>
      <c r="C52" s="1" t="s">
        <v>24</v>
      </c>
      <c r="D52" s="1" t="str">
        <f t="shared" si="0"/>
        <v>2021</v>
      </c>
      <c r="E52" s="1" t="str">
        <f t="shared" ref="E52:P52" si="76">"0"</f>
        <v>0</v>
      </c>
      <c r="F52" s="1" t="str">
        <f t="shared" si="76"/>
        <v>0</v>
      </c>
      <c r="G52" s="1" t="str">
        <f t="shared" si="76"/>
        <v>0</v>
      </c>
      <c r="H52" s="1" t="str">
        <f t="shared" si="76"/>
        <v>0</v>
      </c>
      <c r="I52" s="1" t="str">
        <f t="shared" si="76"/>
        <v>0</v>
      </c>
      <c r="J52" s="1" t="str">
        <f t="shared" si="76"/>
        <v>0</v>
      </c>
      <c r="K52" s="1" t="str">
        <f t="shared" si="76"/>
        <v>0</v>
      </c>
      <c r="L52" s="1" t="str">
        <f t="shared" si="76"/>
        <v>0</v>
      </c>
      <c r="M52" s="1" t="str">
        <f t="shared" si="76"/>
        <v>0</v>
      </c>
      <c r="N52" s="1" t="str">
        <f t="shared" si="76"/>
        <v>0</v>
      </c>
      <c r="O52" s="1" t="str">
        <f t="shared" si="76"/>
        <v>0</v>
      </c>
      <c r="P52" s="1" t="str">
        <f t="shared" si="76"/>
        <v>0</v>
      </c>
      <c r="Q52" s="1" t="str">
        <f t="shared" si="2"/>
        <v>0.0120</v>
      </c>
      <c r="R52" s="1" t="s">
        <v>25</v>
      </c>
      <c r="T52" s="1" t="str">
        <f t="shared" si="3"/>
        <v>0</v>
      </c>
      <c r="U52" s="1" t="str">
        <f t="shared" si="75"/>
        <v>0.0120</v>
      </c>
    </row>
    <row r="53" s="1" customFormat="1" spans="1:21">
      <c r="A53" s="1" t="str">
        <f>"4601992187161"</f>
        <v>4601992187161</v>
      </c>
      <c r="B53" s="1" t="s">
        <v>76</v>
      </c>
      <c r="C53" s="1" t="s">
        <v>24</v>
      </c>
      <c r="D53" s="1" t="str">
        <f t="shared" si="0"/>
        <v>2021</v>
      </c>
      <c r="E53" s="1" t="str">
        <f t="shared" ref="E53:P53" si="77">"0"</f>
        <v>0</v>
      </c>
      <c r="F53" s="1" t="str">
        <f t="shared" si="77"/>
        <v>0</v>
      </c>
      <c r="G53" s="1" t="str">
        <f t="shared" si="77"/>
        <v>0</v>
      </c>
      <c r="H53" s="1" t="str">
        <f t="shared" si="77"/>
        <v>0</v>
      </c>
      <c r="I53" s="1" t="str">
        <f t="shared" si="77"/>
        <v>0</v>
      </c>
      <c r="J53" s="1" t="str">
        <f t="shared" si="77"/>
        <v>0</v>
      </c>
      <c r="K53" s="1" t="str">
        <f t="shared" si="77"/>
        <v>0</v>
      </c>
      <c r="L53" s="1" t="str">
        <f t="shared" si="77"/>
        <v>0</v>
      </c>
      <c r="M53" s="1" t="str">
        <f t="shared" si="77"/>
        <v>0</v>
      </c>
      <c r="N53" s="1" t="str">
        <f t="shared" si="77"/>
        <v>0</v>
      </c>
      <c r="O53" s="1" t="str">
        <f t="shared" si="77"/>
        <v>0</v>
      </c>
      <c r="P53" s="1" t="str">
        <f t="shared" si="77"/>
        <v>0</v>
      </c>
      <c r="Q53" s="1" t="str">
        <f t="shared" si="2"/>
        <v>0.0120</v>
      </c>
      <c r="R53" s="1" t="s">
        <v>25</v>
      </c>
      <c r="T53" s="1" t="str">
        <f t="shared" si="3"/>
        <v>0</v>
      </c>
      <c r="U53" s="1" t="str">
        <f t="shared" si="75"/>
        <v>0.0120</v>
      </c>
    </row>
    <row r="54" s="1" customFormat="1" spans="1:21">
      <c r="A54" s="1" t="str">
        <f>"4601992192841"</f>
        <v>4601992192841</v>
      </c>
      <c r="B54" s="1" t="s">
        <v>77</v>
      </c>
      <c r="C54" s="1" t="s">
        <v>24</v>
      </c>
      <c r="D54" s="1" t="str">
        <f t="shared" si="0"/>
        <v>2021</v>
      </c>
      <c r="E54" s="1" t="str">
        <f t="shared" ref="E54:P54" si="78">"0"</f>
        <v>0</v>
      </c>
      <c r="F54" s="1" t="str">
        <f t="shared" si="78"/>
        <v>0</v>
      </c>
      <c r="G54" s="1" t="str">
        <f t="shared" si="78"/>
        <v>0</v>
      </c>
      <c r="H54" s="1" t="str">
        <f t="shared" si="78"/>
        <v>0</v>
      </c>
      <c r="I54" s="1" t="str">
        <f t="shared" si="78"/>
        <v>0</v>
      </c>
      <c r="J54" s="1" t="str">
        <f t="shared" si="78"/>
        <v>0</v>
      </c>
      <c r="K54" s="1" t="str">
        <f t="shared" si="78"/>
        <v>0</v>
      </c>
      <c r="L54" s="1" t="str">
        <f t="shared" si="78"/>
        <v>0</v>
      </c>
      <c r="M54" s="1" t="str">
        <f t="shared" si="78"/>
        <v>0</v>
      </c>
      <c r="N54" s="1" t="str">
        <f t="shared" si="78"/>
        <v>0</v>
      </c>
      <c r="O54" s="1" t="str">
        <f t="shared" si="78"/>
        <v>0</v>
      </c>
      <c r="P54" s="1" t="str">
        <f t="shared" si="78"/>
        <v>0</v>
      </c>
      <c r="Q54" s="1" t="str">
        <f t="shared" si="2"/>
        <v>0.0120</v>
      </c>
      <c r="R54" s="1" t="s">
        <v>25</v>
      </c>
      <c r="T54" s="1" t="str">
        <f t="shared" si="3"/>
        <v>0</v>
      </c>
      <c r="U54" s="1" t="str">
        <f t="shared" si="75"/>
        <v>0.0120</v>
      </c>
    </row>
    <row r="55" s="1" customFormat="1" spans="1:21">
      <c r="A55" s="1" t="str">
        <f>"4601992198875"</f>
        <v>4601992198875</v>
      </c>
      <c r="B55" s="1" t="s">
        <v>78</v>
      </c>
      <c r="C55" s="1" t="s">
        <v>24</v>
      </c>
      <c r="D55" s="1" t="str">
        <f t="shared" si="0"/>
        <v>2021</v>
      </c>
      <c r="E55" s="1" t="str">
        <f t="shared" ref="E55:P55" si="79">"0"</f>
        <v>0</v>
      </c>
      <c r="F55" s="1" t="str">
        <f t="shared" si="79"/>
        <v>0</v>
      </c>
      <c r="G55" s="1" t="str">
        <f t="shared" si="79"/>
        <v>0</v>
      </c>
      <c r="H55" s="1" t="str">
        <f t="shared" si="79"/>
        <v>0</v>
      </c>
      <c r="I55" s="1" t="str">
        <f t="shared" si="79"/>
        <v>0</v>
      </c>
      <c r="J55" s="1" t="str">
        <f t="shared" si="79"/>
        <v>0</v>
      </c>
      <c r="K55" s="1" t="str">
        <f t="shared" si="79"/>
        <v>0</v>
      </c>
      <c r="L55" s="1" t="str">
        <f t="shared" si="79"/>
        <v>0</v>
      </c>
      <c r="M55" s="1" t="str">
        <f t="shared" si="79"/>
        <v>0</v>
      </c>
      <c r="N55" s="1" t="str">
        <f t="shared" si="79"/>
        <v>0</v>
      </c>
      <c r="O55" s="1" t="str">
        <f t="shared" si="79"/>
        <v>0</v>
      </c>
      <c r="P55" s="1" t="str">
        <f t="shared" si="79"/>
        <v>0</v>
      </c>
      <c r="Q55" s="1" t="str">
        <f t="shared" si="2"/>
        <v>0.0120</v>
      </c>
      <c r="R55" s="1" t="s">
        <v>25</v>
      </c>
      <c r="T55" s="1" t="str">
        <f t="shared" si="3"/>
        <v>0</v>
      </c>
      <c r="U55" s="1" t="str">
        <f t="shared" si="75"/>
        <v>0.0120</v>
      </c>
    </row>
    <row r="56" s="1" customFormat="1" spans="1:21">
      <c r="A56" s="1" t="str">
        <f>"4601992198980"</f>
        <v>4601992198980</v>
      </c>
      <c r="B56" s="1" t="s">
        <v>79</v>
      </c>
      <c r="C56" s="1" t="s">
        <v>24</v>
      </c>
      <c r="D56" s="1" t="str">
        <f t="shared" si="0"/>
        <v>2021</v>
      </c>
      <c r="E56" s="1" t="str">
        <f t="shared" ref="E56:P56" si="80">"0"</f>
        <v>0</v>
      </c>
      <c r="F56" s="1" t="str">
        <f t="shared" si="80"/>
        <v>0</v>
      </c>
      <c r="G56" s="1" t="str">
        <f t="shared" si="80"/>
        <v>0</v>
      </c>
      <c r="H56" s="1" t="str">
        <f t="shared" si="80"/>
        <v>0</v>
      </c>
      <c r="I56" s="1" t="str">
        <f t="shared" si="80"/>
        <v>0</v>
      </c>
      <c r="J56" s="1" t="str">
        <f t="shared" si="80"/>
        <v>0</v>
      </c>
      <c r="K56" s="1" t="str">
        <f t="shared" si="80"/>
        <v>0</v>
      </c>
      <c r="L56" s="1" t="str">
        <f t="shared" si="80"/>
        <v>0</v>
      </c>
      <c r="M56" s="1" t="str">
        <f t="shared" si="80"/>
        <v>0</v>
      </c>
      <c r="N56" s="1" t="str">
        <f t="shared" si="80"/>
        <v>0</v>
      </c>
      <c r="O56" s="1" t="str">
        <f t="shared" si="80"/>
        <v>0</v>
      </c>
      <c r="P56" s="1" t="str">
        <f t="shared" si="80"/>
        <v>0</v>
      </c>
      <c r="Q56" s="1" t="str">
        <f t="shared" si="2"/>
        <v>0.0120</v>
      </c>
      <c r="R56" s="1" t="s">
        <v>25</v>
      </c>
      <c r="T56" s="1" t="str">
        <f t="shared" si="3"/>
        <v>0</v>
      </c>
      <c r="U56" s="1" t="str">
        <f t="shared" si="75"/>
        <v>0.0120</v>
      </c>
    </row>
    <row r="57" s="1" customFormat="1" spans="1:21">
      <c r="A57" s="1" t="str">
        <f>"4601992190839"</f>
        <v>4601992190839</v>
      </c>
      <c r="B57" s="1" t="s">
        <v>80</v>
      </c>
      <c r="C57" s="1" t="s">
        <v>24</v>
      </c>
      <c r="D57" s="1" t="str">
        <f t="shared" si="0"/>
        <v>2021</v>
      </c>
      <c r="E57" s="1" t="str">
        <f t="shared" ref="E57:I57" si="81">"0"</f>
        <v>0</v>
      </c>
      <c r="F57" s="1" t="str">
        <f t="shared" si="81"/>
        <v>0</v>
      </c>
      <c r="G57" s="1" t="str">
        <f t="shared" si="81"/>
        <v>0</v>
      </c>
      <c r="H57" s="1" t="str">
        <f t="shared" si="81"/>
        <v>0</v>
      </c>
      <c r="I57" s="1" t="str">
        <f t="shared" si="81"/>
        <v>0</v>
      </c>
      <c r="J57" s="1" t="str">
        <f>"1"</f>
        <v>1</v>
      </c>
      <c r="K57" s="1" t="str">
        <f t="shared" ref="K57:P57" si="82">"0"</f>
        <v>0</v>
      </c>
      <c r="L57" s="1" t="str">
        <f t="shared" si="82"/>
        <v>0</v>
      </c>
      <c r="M57" s="1" t="str">
        <f t="shared" si="82"/>
        <v>0</v>
      </c>
      <c r="N57" s="1" t="str">
        <f t="shared" si="82"/>
        <v>0</v>
      </c>
      <c r="O57" s="1" t="str">
        <f t="shared" si="82"/>
        <v>0</v>
      </c>
      <c r="P57" s="1" t="str">
        <f t="shared" si="82"/>
        <v>0</v>
      </c>
      <c r="Q57" s="1" t="str">
        <f t="shared" si="2"/>
        <v>0.0120</v>
      </c>
      <c r="R57" s="1" t="s">
        <v>25</v>
      </c>
      <c r="T57" s="1" t="str">
        <f t="shared" si="3"/>
        <v>0</v>
      </c>
      <c r="U57" s="1" t="str">
        <f t="shared" si="75"/>
        <v>0.0120</v>
      </c>
    </row>
    <row r="58" s="1" customFormat="1" spans="1:21">
      <c r="A58" s="1" t="str">
        <f>"4601992200268"</f>
        <v>4601992200268</v>
      </c>
      <c r="B58" s="1" t="s">
        <v>81</v>
      </c>
      <c r="C58" s="1" t="s">
        <v>24</v>
      </c>
      <c r="D58" s="1" t="str">
        <f t="shared" si="0"/>
        <v>2021</v>
      </c>
      <c r="E58" s="1" t="str">
        <f t="shared" ref="E58:P58" si="83">"0"</f>
        <v>0</v>
      </c>
      <c r="F58" s="1" t="str">
        <f t="shared" si="83"/>
        <v>0</v>
      </c>
      <c r="G58" s="1" t="str">
        <f t="shared" si="83"/>
        <v>0</v>
      </c>
      <c r="H58" s="1" t="str">
        <f t="shared" si="83"/>
        <v>0</v>
      </c>
      <c r="I58" s="1" t="str">
        <f t="shared" si="83"/>
        <v>0</v>
      </c>
      <c r="J58" s="1" t="str">
        <f t="shared" si="83"/>
        <v>0</v>
      </c>
      <c r="K58" s="1" t="str">
        <f t="shared" si="83"/>
        <v>0</v>
      </c>
      <c r="L58" s="1" t="str">
        <f t="shared" si="83"/>
        <v>0</v>
      </c>
      <c r="M58" s="1" t="str">
        <f t="shared" si="83"/>
        <v>0</v>
      </c>
      <c r="N58" s="1" t="str">
        <f t="shared" si="83"/>
        <v>0</v>
      </c>
      <c r="O58" s="1" t="str">
        <f t="shared" si="83"/>
        <v>0</v>
      </c>
      <c r="P58" s="1" t="str">
        <f t="shared" si="83"/>
        <v>0</v>
      </c>
      <c r="Q58" s="1" t="str">
        <f t="shared" si="2"/>
        <v>0.0120</v>
      </c>
      <c r="R58" s="1" t="s">
        <v>25</v>
      </c>
      <c r="T58" s="1" t="str">
        <f t="shared" si="3"/>
        <v>0</v>
      </c>
      <c r="U58" s="1" t="str">
        <f t="shared" si="75"/>
        <v>0.0120</v>
      </c>
    </row>
    <row r="59" s="1" customFormat="1" spans="1:21">
      <c r="A59" s="1" t="str">
        <f>"4601992190312"</f>
        <v>4601992190312</v>
      </c>
      <c r="B59" s="1" t="s">
        <v>82</v>
      </c>
      <c r="C59" s="1" t="s">
        <v>24</v>
      </c>
      <c r="D59" s="1" t="str">
        <f t="shared" si="0"/>
        <v>2021</v>
      </c>
      <c r="E59" s="1" t="str">
        <f>"45691.62"</f>
        <v>45691.62</v>
      </c>
      <c r="F59" s="1" t="str">
        <f t="shared" ref="F59:I59" si="84">"0"</f>
        <v>0</v>
      </c>
      <c r="G59" s="1" t="str">
        <f t="shared" si="84"/>
        <v>0</v>
      </c>
      <c r="H59" s="1" t="str">
        <f t="shared" si="84"/>
        <v>0</v>
      </c>
      <c r="I59" s="1" t="str">
        <f t="shared" si="84"/>
        <v>0</v>
      </c>
      <c r="J59" s="1" t="str">
        <f>"214"</f>
        <v>214</v>
      </c>
      <c r="K59" s="1" t="str">
        <f t="shared" ref="K59:P59" si="85">"0"</f>
        <v>0</v>
      </c>
      <c r="L59" s="1" t="str">
        <f t="shared" si="85"/>
        <v>0</v>
      </c>
      <c r="M59" s="1" t="str">
        <f t="shared" si="85"/>
        <v>0</v>
      </c>
      <c r="N59" s="1" t="str">
        <f t="shared" si="85"/>
        <v>0</v>
      </c>
      <c r="O59" s="1" t="str">
        <f t="shared" si="85"/>
        <v>0</v>
      </c>
      <c r="P59" s="1" t="str">
        <f t="shared" si="85"/>
        <v>0</v>
      </c>
      <c r="Q59" s="1" t="str">
        <f t="shared" si="2"/>
        <v>0.0120</v>
      </c>
      <c r="R59" s="1" t="s">
        <v>25</v>
      </c>
      <c r="T59" s="1" t="str">
        <f t="shared" si="3"/>
        <v>0</v>
      </c>
      <c r="U59" s="1" t="str">
        <f t="shared" si="75"/>
        <v>0.0120</v>
      </c>
    </row>
    <row r="60" s="1" customFormat="1" spans="1:21">
      <c r="A60" s="1" t="str">
        <f>"4601992202269"</f>
        <v>4601992202269</v>
      </c>
      <c r="B60" s="1" t="s">
        <v>83</v>
      </c>
      <c r="C60" s="1" t="s">
        <v>24</v>
      </c>
      <c r="D60" s="1" t="str">
        <f t="shared" si="0"/>
        <v>2021</v>
      </c>
      <c r="E60" s="1" t="str">
        <f t="shared" ref="E60:P60" si="86">"0"</f>
        <v>0</v>
      </c>
      <c r="F60" s="1" t="str">
        <f t="shared" si="86"/>
        <v>0</v>
      </c>
      <c r="G60" s="1" t="str">
        <f t="shared" si="86"/>
        <v>0</v>
      </c>
      <c r="H60" s="1" t="str">
        <f t="shared" si="86"/>
        <v>0</v>
      </c>
      <c r="I60" s="1" t="str">
        <f t="shared" si="86"/>
        <v>0</v>
      </c>
      <c r="J60" s="1" t="str">
        <f t="shared" si="86"/>
        <v>0</v>
      </c>
      <c r="K60" s="1" t="str">
        <f t="shared" si="86"/>
        <v>0</v>
      </c>
      <c r="L60" s="1" t="str">
        <f t="shared" si="86"/>
        <v>0</v>
      </c>
      <c r="M60" s="1" t="str">
        <f t="shared" si="86"/>
        <v>0</v>
      </c>
      <c r="N60" s="1" t="str">
        <f t="shared" si="86"/>
        <v>0</v>
      </c>
      <c r="O60" s="1" t="str">
        <f t="shared" si="86"/>
        <v>0</v>
      </c>
      <c r="P60" s="1" t="str">
        <f t="shared" si="86"/>
        <v>0</v>
      </c>
      <c r="Q60" s="1" t="str">
        <f t="shared" si="2"/>
        <v>0.0120</v>
      </c>
      <c r="R60" s="1" t="s">
        <v>25</v>
      </c>
      <c r="T60" s="1" t="str">
        <f t="shared" si="3"/>
        <v>0</v>
      </c>
      <c r="U60" s="1" t="str">
        <f t="shared" si="75"/>
        <v>0.0120</v>
      </c>
    </row>
    <row r="61" s="1" customFormat="1" spans="1:21">
      <c r="A61" s="1" t="str">
        <f>"4601992202524"</f>
        <v>4601992202524</v>
      </c>
      <c r="B61" s="1" t="s">
        <v>84</v>
      </c>
      <c r="C61" s="1" t="s">
        <v>24</v>
      </c>
      <c r="D61" s="1" t="str">
        <f t="shared" si="0"/>
        <v>2021</v>
      </c>
      <c r="E61" s="1" t="str">
        <f t="shared" ref="E61:P61" si="87">"0"</f>
        <v>0</v>
      </c>
      <c r="F61" s="1" t="str">
        <f t="shared" si="87"/>
        <v>0</v>
      </c>
      <c r="G61" s="1" t="str">
        <f t="shared" si="87"/>
        <v>0</v>
      </c>
      <c r="H61" s="1" t="str">
        <f t="shared" si="87"/>
        <v>0</v>
      </c>
      <c r="I61" s="1" t="str">
        <f t="shared" si="87"/>
        <v>0</v>
      </c>
      <c r="J61" s="1" t="str">
        <f t="shared" si="87"/>
        <v>0</v>
      </c>
      <c r="K61" s="1" t="str">
        <f t="shared" si="87"/>
        <v>0</v>
      </c>
      <c r="L61" s="1" t="str">
        <f t="shared" si="87"/>
        <v>0</v>
      </c>
      <c r="M61" s="1" t="str">
        <f t="shared" si="87"/>
        <v>0</v>
      </c>
      <c r="N61" s="1" t="str">
        <f t="shared" si="87"/>
        <v>0</v>
      </c>
      <c r="O61" s="1" t="str">
        <f t="shared" si="87"/>
        <v>0</v>
      </c>
      <c r="P61" s="1" t="str">
        <f t="shared" si="87"/>
        <v>0</v>
      </c>
      <c r="Q61" s="1" t="str">
        <f t="shared" si="2"/>
        <v>0.0120</v>
      </c>
      <c r="R61" s="1" t="s">
        <v>25</v>
      </c>
      <c r="T61" s="1" t="str">
        <f t="shared" si="3"/>
        <v>0</v>
      </c>
      <c r="U61" s="1" t="str">
        <f t="shared" si="75"/>
        <v>0.0120</v>
      </c>
    </row>
    <row r="62" s="1" customFormat="1" spans="1:21">
      <c r="A62" s="1" t="str">
        <f>"4601992200479"</f>
        <v>4601992200479</v>
      </c>
      <c r="B62" s="1" t="s">
        <v>85</v>
      </c>
      <c r="C62" s="1" t="s">
        <v>24</v>
      </c>
      <c r="D62" s="1" t="str">
        <f t="shared" si="0"/>
        <v>2021</v>
      </c>
      <c r="E62" s="1" t="str">
        <f t="shared" ref="E62:P62" si="88">"0"</f>
        <v>0</v>
      </c>
      <c r="F62" s="1" t="str">
        <f t="shared" si="88"/>
        <v>0</v>
      </c>
      <c r="G62" s="1" t="str">
        <f t="shared" si="88"/>
        <v>0</v>
      </c>
      <c r="H62" s="1" t="str">
        <f t="shared" si="88"/>
        <v>0</v>
      </c>
      <c r="I62" s="1" t="str">
        <f t="shared" si="88"/>
        <v>0</v>
      </c>
      <c r="J62" s="1" t="str">
        <f t="shared" si="88"/>
        <v>0</v>
      </c>
      <c r="K62" s="1" t="str">
        <f t="shared" si="88"/>
        <v>0</v>
      </c>
      <c r="L62" s="1" t="str">
        <f t="shared" si="88"/>
        <v>0</v>
      </c>
      <c r="M62" s="1" t="str">
        <f t="shared" si="88"/>
        <v>0</v>
      </c>
      <c r="N62" s="1" t="str">
        <f t="shared" si="88"/>
        <v>0</v>
      </c>
      <c r="O62" s="1" t="str">
        <f t="shared" si="88"/>
        <v>0</v>
      </c>
      <c r="P62" s="1" t="str">
        <f t="shared" si="88"/>
        <v>0</v>
      </c>
      <c r="Q62" s="1" t="str">
        <f t="shared" si="2"/>
        <v>0.0120</v>
      </c>
      <c r="R62" s="1" t="s">
        <v>25</v>
      </c>
      <c r="T62" s="1" t="str">
        <f t="shared" si="3"/>
        <v>0</v>
      </c>
      <c r="U62" s="1" t="str">
        <f t="shared" si="75"/>
        <v>0.0120</v>
      </c>
    </row>
    <row r="63" s="1" customFormat="1" spans="1:21">
      <c r="A63" s="1" t="str">
        <f>"4601992202743"</f>
        <v>4601992202743</v>
      </c>
      <c r="B63" s="1" t="s">
        <v>86</v>
      </c>
      <c r="C63" s="1" t="s">
        <v>24</v>
      </c>
      <c r="D63" s="1" t="str">
        <f t="shared" si="0"/>
        <v>2021</v>
      </c>
      <c r="E63" s="1" t="str">
        <f t="shared" ref="E63:P63" si="89">"0"</f>
        <v>0</v>
      </c>
      <c r="F63" s="1" t="str">
        <f t="shared" si="89"/>
        <v>0</v>
      </c>
      <c r="G63" s="1" t="str">
        <f t="shared" si="89"/>
        <v>0</v>
      </c>
      <c r="H63" s="1" t="str">
        <f t="shared" si="89"/>
        <v>0</v>
      </c>
      <c r="I63" s="1" t="str">
        <f t="shared" si="89"/>
        <v>0</v>
      </c>
      <c r="J63" s="1" t="str">
        <f t="shared" si="89"/>
        <v>0</v>
      </c>
      <c r="K63" s="1" t="str">
        <f t="shared" si="89"/>
        <v>0</v>
      </c>
      <c r="L63" s="1" t="str">
        <f t="shared" si="89"/>
        <v>0</v>
      </c>
      <c r="M63" s="1" t="str">
        <f t="shared" si="89"/>
        <v>0</v>
      </c>
      <c r="N63" s="1" t="str">
        <f t="shared" si="89"/>
        <v>0</v>
      </c>
      <c r="O63" s="1" t="str">
        <f t="shared" si="89"/>
        <v>0</v>
      </c>
      <c r="P63" s="1" t="str">
        <f t="shared" si="89"/>
        <v>0</v>
      </c>
      <c r="Q63" s="1" t="str">
        <f t="shared" si="2"/>
        <v>0.0120</v>
      </c>
      <c r="R63" s="1" t="s">
        <v>25</v>
      </c>
      <c r="T63" s="1" t="str">
        <f t="shared" si="3"/>
        <v>0</v>
      </c>
      <c r="U63" s="1" t="str">
        <f t="shared" si="75"/>
        <v>0.0120</v>
      </c>
    </row>
    <row r="64" s="1" customFormat="1" spans="1:21">
      <c r="A64" s="1" t="str">
        <f>"4601992202767"</f>
        <v>4601992202767</v>
      </c>
      <c r="B64" s="1" t="s">
        <v>87</v>
      </c>
      <c r="C64" s="1" t="s">
        <v>24</v>
      </c>
      <c r="D64" s="1" t="str">
        <f t="shared" si="0"/>
        <v>2021</v>
      </c>
      <c r="E64" s="1" t="str">
        <f t="shared" ref="E64:P64" si="90">"0"</f>
        <v>0</v>
      </c>
      <c r="F64" s="1" t="str">
        <f t="shared" si="90"/>
        <v>0</v>
      </c>
      <c r="G64" s="1" t="str">
        <f t="shared" si="90"/>
        <v>0</v>
      </c>
      <c r="H64" s="1" t="str">
        <f t="shared" si="90"/>
        <v>0</v>
      </c>
      <c r="I64" s="1" t="str">
        <f t="shared" si="90"/>
        <v>0</v>
      </c>
      <c r="J64" s="1" t="str">
        <f t="shared" si="90"/>
        <v>0</v>
      </c>
      <c r="K64" s="1" t="str">
        <f t="shared" si="90"/>
        <v>0</v>
      </c>
      <c r="L64" s="1" t="str">
        <f t="shared" si="90"/>
        <v>0</v>
      </c>
      <c r="M64" s="1" t="str">
        <f t="shared" si="90"/>
        <v>0</v>
      </c>
      <c r="N64" s="1" t="str">
        <f t="shared" si="90"/>
        <v>0</v>
      </c>
      <c r="O64" s="1" t="str">
        <f t="shared" si="90"/>
        <v>0</v>
      </c>
      <c r="P64" s="1" t="str">
        <f t="shared" si="90"/>
        <v>0</v>
      </c>
      <c r="Q64" s="1" t="str">
        <f t="shared" si="2"/>
        <v>0.0120</v>
      </c>
      <c r="R64" s="1" t="s">
        <v>25</v>
      </c>
      <c r="T64" s="1" t="str">
        <f t="shared" si="3"/>
        <v>0</v>
      </c>
      <c r="U64" s="1" t="str">
        <f t="shared" si="75"/>
        <v>0.0120</v>
      </c>
    </row>
    <row r="65" s="1" customFormat="1" spans="1:21">
      <c r="A65" s="1" t="str">
        <f>"4601992203055"</f>
        <v>4601992203055</v>
      </c>
      <c r="B65" s="1" t="s">
        <v>88</v>
      </c>
      <c r="C65" s="1" t="s">
        <v>24</v>
      </c>
      <c r="D65" s="1" t="str">
        <f t="shared" si="0"/>
        <v>2021</v>
      </c>
      <c r="E65" s="1" t="str">
        <f t="shared" ref="E65:P65" si="91">"0"</f>
        <v>0</v>
      </c>
      <c r="F65" s="1" t="str">
        <f t="shared" si="91"/>
        <v>0</v>
      </c>
      <c r="G65" s="1" t="str">
        <f t="shared" si="91"/>
        <v>0</v>
      </c>
      <c r="H65" s="1" t="str">
        <f t="shared" si="91"/>
        <v>0</v>
      </c>
      <c r="I65" s="1" t="str">
        <f t="shared" si="91"/>
        <v>0</v>
      </c>
      <c r="J65" s="1" t="str">
        <f t="shared" si="91"/>
        <v>0</v>
      </c>
      <c r="K65" s="1" t="str">
        <f t="shared" si="91"/>
        <v>0</v>
      </c>
      <c r="L65" s="1" t="str">
        <f t="shared" si="91"/>
        <v>0</v>
      </c>
      <c r="M65" s="1" t="str">
        <f t="shared" si="91"/>
        <v>0</v>
      </c>
      <c r="N65" s="1" t="str">
        <f t="shared" si="91"/>
        <v>0</v>
      </c>
      <c r="O65" s="1" t="str">
        <f t="shared" si="91"/>
        <v>0</v>
      </c>
      <c r="P65" s="1" t="str">
        <f t="shared" si="91"/>
        <v>0</v>
      </c>
      <c r="Q65" s="1" t="str">
        <f t="shared" si="2"/>
        <v>0.0120</v>
      </c>
      <c r="R65" s="1" t="s">
        <v>25</v>
      </c>
      <c r="T65" s="1" t="str">
        <f t="shared" si="3"/>
        <v>0</v>
      </c>
      <c r="U65" s="1" t="str">
        <f t="shared" si="75"/>
        <v>0.0120</v>
      </c>
    </row>
    <row r="66" s="1" customFormat="1" spans="1:21">
      <c r="A66" s="1" t="str">
        <f>"4601992204003"</f>
        <v>4601992204003</v>
      </c>
      <c r="B66" s="1" t="s">
        <v>89</v>
      </c>
      <c r="C66" s="1" t="s">
        <v>24</v>
      </c>
      <c r="D66" s="1" t="str">
        <f t="shared" si="0"/>
        <v>2021</v>
      </c>
      <c r="E66" s="1" t="str">
        <f t="shared" ref="E66:P66" si="92">"0"</f>
        <v>0</v>
      </c>
      <c r="F66" s="1" t="str">
        <f t="shared" si="92"/>
        <v>0</v>
      </c>
      <c r="G66" s="1" t="str">
        <f t="shared" si="92"/>
        <v>0</v>
      </c>
      <c r="H66" s="1" t="str">
        <f t="shared" si="92"/>
        <v>0</v>
      </c>
      <c r="I66" s="1" t="str">
        <f t="shared" si="92"/>
        <v>0</v>
      </c>
      <c r="J66" s="1" t="str">
        <f t="shared" si="92"/>
        <v>0</v>
      </c>
      <c r="K66" s="1" t="str">
        <f t="shared" si="92"/>
        <v>0</v>
      </c>
      <c r="L66" s="1" t="str">
        <f t="shared" si="92"/>
        <v>0</v>
      </c>
      <c r="M66" s="1" t="str">
        <f t="shared" si="92"/>
        <v>0</v>
      </c>
      <c r="N66" s="1" t="str">
        <f t="shared" si="92"/>
        <v>0</v>
      </c>
      <c r="O66" s="1" t="str">
        <f t="shared" si="92"/>
        <v>0</v>
      </c>
      <c r="P66" s="1" t="str">
        <f t="shared" si="92"/>
        <v>0</v>
      </c>
      <c r="Q66" s="1" t="str">
        <f t="shared" si="2"/>
        <v>0.0120</v>
      </c>
      <c r="R66" s="1" t="s">
        <v>25</v>
      </c>
      <c r="T66" s="1" t="str">
        <f t="shared" si="3"/>
        <v>0</v>
      </c>
      <c r="U66" s="1" t="str">
        <f t="shared" si="75"/>
        <v>0.0120</v>
      </c>
    </row>
    <row r="67" s="1" customFormat="1" spans="1:21">
      <c r="A67" s="1" t="str">
        <f>"4601992204824"</f>
        <v>4601992204824</v>
      </c>
      <c r="B67" s="1" t="s">
        <v>90</v>
      </c>
      <c r="C67" s="1" t="s">
        <v>24</v>
      </c>
      <c r="D67" s="1" t="str">
        <f t="shared" ref="D67:D124" si="93">"2021"</f>
        <v>2021</v>
      </c>
      <c r="E67" s="1" t="str">
        <f t="shared" ref="E67:P67" si="94">"0"</f>
        <v>0</v>
      </c>
      <c r="F67" s="1" t="str">
        <f t="shared" si="94"/>
        <v>0</v>
      </c>
      <c r="G67" s="1" t="str">
        <f t="shared" si="94"/>
        <v>0</v>
      </c>
      <c r="H67" s="1" t="str">
        <f t="shared" si="94"/>
        <v>0</v>
      </c>
      <c r="I67" s="1" t="str">
        <f t="shared" si="94"/>
        <v>0</v>
      </c>
      <c r="J67" s="1" t="str">
        <f t="shared" si="94"/>
        <v>0</v>
      </c>
      <c r="K67" s="1" t="str">
        <f t="shared" si="94"/>
        <v>0</v>
      </c>
      <c r="L67" s="1" t="str">
        <f t="shared" si="94"/>
        <v>0</v>
      </c>
      <c r="M67" s="1" t="str">
        <f t="shared" si="94"/>
        <v>0</v>
      </c>
      <c r="N67" s="1" t="str">
        <f t="shared" si="94"/>
        <v>0</v>
      </c>
      <c r="O67" s="1" t="str">
        <f t="shared" si="94"/>
        <v>0</v>
      </c>
      <c r="P67" s="1" t="str">
        <f t="shared" si="94"/>
        <v>0</v>
      </c>
      <c r="Q67" s="1" t="str">
        <f t="shared" ref="Q67:Q124" si="95">"0.0120"</f>
        <v>0.0120</v>
      </c>
      <c r="R67" s="1" t="s">
        <v>25</v>
      </c>
      <c r="T67" s="1" t="str">
        <f t="shared" ref="T67:T124" si="96">"0"</f>
        <v>0</v>
      </c>
      <c r="U67" s="1" t="str">
        <f t="shared" si="75"/>
        <v>0.0120</v>
      </c>
    </row>
    <row r="68" s="1" customFormat="1" spans="1:21">
      <c r="A68" s="1" t="str">
        <f>"4601992204847"</f>
        <v>4601992204847</v>
      </c>
      <c r="B68" s="1" t="s">
        <v>91</v>
      </c>
      <c r="C68" s="1" t="s">
        <v>24</v>
      </c>
      <c r="D68" s="1" t="str">
        <f t="shared" si="93"/>
        <v>2021</v>
      </c>
      <c r="E68" s="1" t="str">
        <f t="shared" ref="E68:P68" si="97">"0"</f>
        <v>0</v>
      </c>
      <c r="F68" s="1" t="str">
        <f t="shared" si="97"/>
        <v>0</v>
      </c>
      <c r="G68" s="1" t="str">
        <f t="shared" si="97"/>
        <v>0</v>
      </c>
      <c r="H68" s="1" t="str">
        <f t="shared" si="97"/>
        <v>0</v>
      </c>
      <c r="I68" s="1" t="str">
        <f t="shared" si="97"/>
        <v>0</v>
      </c>
      <c r="J68" s="1" t="str">
        <f t="shared" si="97"/>
        <v>0</v>
      </c>
      <c r="K68" s="1" t="str">
        <f t="shared" si="97"/>
        <v>0</v>
      </c>
      <c r="L68" s="1" t="str">
        <f t="shared" si="97"/>
        <v>0</v>
      </c>
      <c r="M68" s="1" t="str">
        <f t="shared" si="97"/>
        <v>0</v>
      </c>
      <c r="N68" s="1" t="str">
        <f t="shared" si="97"/>
        <v>0</v>
      </c>
      <c r="O68" s="1" t="str">
        <f t="shared" si="97"/>
        <v>0</v>
      </c>
      <c r="P68" s="1" t="str">
        <f t="shared" si="97"/>
        <v>0</v>
      </c>
      <c r="Q68" s="1" t="str">
        <f t="shared" si="95"/>
        <v>0.0120</v>
      </c>
      <c r="R68" s="1" t="s">
        <v>25</v>
      </c>
      <c r="T68" s="1" t="str">
        <f t="shared" si="96"/>
        <v>0</v>
      </c>
      <c r="U68" s="1" t="str">
        <f t="shared" si="75"/>
        <v>0.0120</v>
      </c>
    </row>
    <row r="69" s="1" customFormat="1" spans="1:21">
      <c r="A69" s="1" t="str">
        <f>"4601992205004"</f>
        <v>4601992205004</v>
      </c>
      <c r="B69" s="1" t="s">
        <v>92</v>
      </c>
      <c r="C69" s="1" t="s">
        <v>24</v>
      </c>
      <c r="D69" s="1" t="str">
        <f t="shared" si="93"/>
        <v>2021</v>
      </c>
      <c r="E69" s="1" t="str">
        <f t="shared" ref="E69:P69" si="98">"0"</f>
        <v>0</v>
      </c>
      <c r="F69" s="1" t="str">
        <f t="shared" si="98"/>
        <v>0</v>
      </c>
      <c r="G69" s="1" t="str">
        <f t="shared" si="98"/>
        <v>0</v>
      </c>
      <c r="H69" s="1" t="str">
        <f t="shared" si="98"/>
        <v>0</v>
      </c>
      <c r="I69" s="1" t="str">
        <f t="shared" si="98"/>
        <v>0</v>
      </c>
      <c r="J69" s="1" t="str">
        <f t="shared" si="98"/>
        <v>0</v>
      </c>
      <c r="K69" s="1" t="str">
        <f t="shared" si="98"/>
        <v>0</v>
      </c>
      <c r="L69" s="1" t="str">
        <f t="shared" si="98"/>
        <v>0</v>
      </c>
      <c r="M69" s="1" t="str">
        <f t="shared" si="98"/>
        <v>0</v>
      </c>
      <c r="N69" s="1" t="str">
        <f t="shared" si="98"/>
        <v>0</v>
      </c>
      <c r="O69" s="1" t="str">
        <f t="shared" si="98"/>
        <v>0</v>
      </c>
      <c r="P69" s="1" t="str">
        <f t="shared" si="98"/>
        <v>0</v>
      </c>
      <c r="Q69" s="1" t="str">
        <f t="shared" si="95"/>
        <v>0.0120</v>
      </c>
      <c r="R69" s="1" t="s">
        <v>25</v>
      </c>
      <c r="T69" s="1" t="str">
        <f t="shared" si="96"/>
        <v>0</v>
      </c>
      <c r="U69" s="1" t="str">
        <f t="shared" si="75"/>
        <v>0.0120</v>
      </c>
    </row>
    <row r="70" s="1" customFormat="1" spans="1:21">
      <c r="A70" s="1" t="str">
        <f>"4601992205569"</f>
        <v>4601992205569</v>
      </c>
      <c r="B70" s="1" t="s">
        <v>93</v>
      </c>
      <c r="C70" s="1" t="s">
        <v>24</v>
      </c>
      <c r="D70" s="1" t="str">
        <f t="shared" si="93"/>
        <v>2021</v>
      </c>
      <c r="E70" s="1" t="str">
        <f t="shared" ref="E70:P70" si="99">"0"</f>
        <v>0</v>
      </c>
      <c r="F70" s="1" t="str">
        <f t="shared" si="99"/>
        <v>0</v>
      </c>
      <c r="G70" s="1" t="str">
        <f t="shared" si="99"/>
        <v>0</v>
      </c>
      <c r="H70" s="1" t="str">
        <f t="shared" si="99"/>
        <v>0</v>
      </c>
      <c r="I70" s="1" t="str">
        <f t="shared" si="99"/>
        <v>0</v>
      </c>
      <c r="J70" s="1" t="str">
        <f t="shared" si="99"/>
        <v>0</v>
      </c>
      <c r="K70" s="1" t="str">
        <f t="shared" si="99"/>
        <v>0</v>
      </c>
      <c r="L70" s="1" t="str">
        <f t="shared" si="99"/>
        <v>0</v>
      </c>
      <c r="M70" s="1" t="str">
        <f t="shared" si="99"/>
        <v>0</v>
      </c>
      <c r="N70" s="1" t="str">
        <f t="shared" si="99"/>
        <v>0</v>
      </c>
      <c r="O70" s="1" t="str">
        <f t="shared" si="99"/>
        <v>0</v>
      </c>
      <c r="P70" s="1" t="str">
        <f t="shared" si="99"/>
        <v>0</v>
      </c>
      <c r="Q70" s="1" t="str">
        <f t="shared" si="95"/>
        <v>0.0120</v>
      </c>
      <c r="R70" s="1" t="s">
        <v>25</v>
      </c>
      <c r="T70" s="1" t="str">
        <f t="shared" si="96"/>
        <v>0</v>
      </c>
      <c r="U70" s="1" t="str">
        <f t="shared" si="75"/>
        <v>0.0120</v>
      </c>
    </row>
    <row r="71" s="1" customFormat="1" spans="1:21">
      <c r="A71" s="1" t="str">
        <f>"4601992205702"</f>
        <v>4601992205702</v>
      </c>
      <c r="B71" s="1" t="s">
        <v>94</v>
      </c>
      <c r="C71" s="1" t="s">
        <v>24</v>
      </c>
      <c r="D71" s="1" t="str">
        <f t="shared" si="93"/>
        <v>2021</v>
      </c>
      <c r="E71" s="1" t="str">
        <f t="shared" ref="E71:P71" si="100">"0"</f>
        <v>0</v>
      </c>
      <c r="F71" s="1" t="str">
        <f t="shared" si="100"/>
        <v>0</v>
      </c>
      <c r="G71" s="1" t="str">
        <f t="shared" si="100"/>
        <v>0</v>
      </c>
      <c r="H71" s="1" t="str">
        <f t="shared" si="100"/>
        <v>0</v>
      </c>
      <c r="I71" s="1" t="str">
        <f t="shared" si="100"/>
        <v>0</v>
      </c>
      <c r="J71" s="1" t="str">
        <f t="shared" si="100"/>
        <v>0</v>
      </c>
      <c r="K71" s="1" t="str">
        <f t="shared" si="100"/>
        <v>0</v>
      </c>
      <c r="L71" s="1" t="str">
        <f t="shared" si="100"/>
        <v>0</v>
      </c>
      <c r="M71" s="1" t="str">
        <f t="shared" si="100"/>
        <v>0</v>
      </c>
      <c r="N71" s="1" t="str">
        <f t="shared" si="100"/>
        <v>0</v>
      </c>
      <c r="O71" s="1" t="str">
        <f t="shared" si="100"/>
        <v>0</v>
      </c>
      <c r="P71" s="1" t="str">
        <f t="shared" si="100"/>
        <v>0</v>
      </c>
      <c r="Q71" s="1" t="str">
        <f t="shared" si="95"/>
        <v>0.0120</v>
      </c>
      <c r="R71" s="1" t="s">
        <v>25</v>
      </c>
      <c r="T71" s="1" t="str">
        <f t="shared" si="96"/>
        <v>0</v>
      </c>
      <c r="U71" s="1" t="str">
        <f t="shared" si="75"/>
        <v>0.0120</v>
      </c>
    </row>
    <row r="72" s="1" customFormat="1" spans="1:21">
      <c r="A72" s="1" t="str">
        <f>"4601992206429"</f>
        <v>4601992206429</v>
      </c>
      <c r="B72" s="1" t="s">
        <v>95</v>
      </c>
      <c r="C72" s="1" t="s">
        <v>24</v>
      </c>
      <c r="D72" s="1" t="str">
        <f t="shared" si="93"/>
        <v>2021</v>
      </c>
      <c r="E72" s="1" t="str">
        <f t="shared" ref="E72:P72" si="101">"0"</f>
        <v>0</v>
      </c>
      <c r="F72" s="1" t="str">
        <f t="shared" si="101"/>
        <v>0</v>
      </c>
      <c r="G72" s="1" t="str">
        <f t="shared" si="101"/>
        <v>0</v>
      </c>
      <c r="H72" s="1" t="str">
        <f t="shared" si="101"/>
        <v>0</v>
      </c>
      <c r="I72" s="1" t="str">
        <f t="shared" si="101"/>
        <v>0</v>
      </c>
      <c r="J72" s="1" t="str">
        <f t="shared" si="101"/>
        <v>0</v>
      </c>
      <c r="K72" s="1" t="str">
        <f t="shared" si="101"/>
        <v>0</v>
      </c>
      <c r="L72" s="1" t="str">
        <f t="shared" si="101"/>
        <v>0</v>
      </c>
      <c r="M72" s="1" t="str">
        <f t="shared" si="101"/>
        <v>0</v>
      </c>
      <c r="N72" s="1" t="str">
        <f t="shared" si="101"/>
        <v>0</v>
      </c>
      <c r="O72" s="1" t="str">
        <f t="shared" si="101"/>
        <v>0</v>
      </c>
      <c r="P72" s="1" t="str">
        <f t="shared" si="101"/>
        <v>0</v>
      </c>
      <c r="Q72" s="1" t="str">
        <f t="shared" si="95"/>
        <v>0.0120</v>
      </c>
      <c r="R72" s="1" t="s">
        <v>25</v>
      </c>
      <c r="T72" s="1" t="str">
        <f t="shared" si="96"/>
        <v>0</v>
      </c>
      <c r="U72" s="1" t="str">
        <f t="shared" si="75"/>
        <v>0.0120</v>
      </c>
    </row>
    <row r="73" s="1" customFormat="1" spans="1:21">
      <c r="A73" s="1" t="str">
        <f>"4601992210323"</f>
        <v>4601992210323</v>
      </c>
      <c r="B73" s="1" t="s">
        <v>96</v>
      </c>
      <c r="C73" s="1" t="s">
        <v>24</v>
      </c>
      <c r="D73" s="1" t="str">
        <f t="shared" si="93"/>
        <v>2021</v>
      </c>
      <c r="E73" s="1" t="str">
        <f t="shared" ref="E73:P73" si="102">"0"</f>
        <v>0</v>
      </c>
      <c r="F73" s="1" t="str">
        <f t="shared" si="102"/>
        <v>0</v>
      </c>
      <c r="G73" s="1" t="str">
        <f t="shared" si="102"/>
        <v>0</v>
      </c>
      <c r="H73" s="1" t="str">
        <f t="shared" si="102"/>
        <v>0</v>
      </c>
      <c r="I73" s="1" t="str">
        <f t="shared" si="102"/>
        <v>0</v>
      </c>
      <c r="J73" s="1" t="str">
        <f t="shared" si="102"/>
        <v>0</v>
      </c>
      <c r="K73" s="1" t="str">
        <f t="shared" si="102"/>
        <v>0</v>
      </c>
      <c r="L73" s="1" t="str">
        <f t="shared" si="102"/>
        <v>0</v>
      </c>
      <c r="M73" s="1" t="str">
        <f t="shared" si="102"/>
        <v>0</v>
      </c>
      <c r="N73" s="1" t="str">
        <f t="shared" si="102"/>
        <v>0</v>
      </c>
      <c r="O73" s="1" t="str">
        <f t="shared" si="102"/>
        <v>0</v>
      </c>
      <c r="P73" s="1" t="str">
        <f t="shared" si="102"/>
        <v>0</v>
      </c>
      <c r="Q73" s="1" t="str">
        <f t="shared" si="95"/>
        <v>0.0120</v>
      </c>
      <c r="R73" s="1" t="s">
        <v>25</v>
      </c>
      <c r="T73" s="1" t="str">
        <f t="shared" si="96"/>
        <v>0</v>
      </c>
      <c r="U73" s="1" t="str">
        <f t="shared" si="75"/>
        <v>0.0120</v>
      </c>
    </row>
    <row r="74" s="1" customFormat="1" spans="1:21">
      <c r="A74" s="1" t="str">
        <f>"4601992210538"</f>
        <v>4601992210538</v>
      </c>
      <c r="B74" s="1" t="s">
        <v>97</v>
      </c>
      <c r="C74" s="1" t="s">
        <v>24</v>
      </c>
      <c r="D74" s="1" t="str">
        <f t="shared" si="93"/>
        <v>2021</v>
      </c>
      <c r="E74" s="1" t="str">
        <f t="shared" ref="E74:P74" si="103">"0"</f>
        <v>0</v>
      </c>
      <c r="F74" s="1" t="str">
        <f t="shared" si="103"/>
        <v>0</v>
      </c>
      <c r="G74" s="1" t="str">
        <f t="shared" si="103"/>
        <v>0</v>
      </c>
      <c r="H74" s="1" t="str">
        <f t="shared" si="103"/>
        <v>0</v>
      </c>
      <c r="I74" s="1" t="str">
        <f t="shared" si="103"/>
        <v>0</v>
      </c>
      <c r="J74" s="1" t="str">
        <f t="shared" si="103"/>
        <v>0</v>
      </c>
      <c r="K74" s="1" t="str">
        <f t="shared" si="103"/>
        <v>0</v>
      </c>
      <c r="L74" s="1" t="str">
        <f t="shared" si="103"/>
        <v>0</v>
      </c>
      <c r="M74" s="1" t="str">
        <f t="shared" si="103"/>
        <v>0</v>
      </c>
      <c r="N74" s="1" t="str">
        <f t="shared" si="103"/>
        <v>0</v>
      </c>
      <c r="O74" s="1" t="str">
        <f t="shared" si="103"/>
        <v>0</v>
      </c>
      <c r="P74" s="1" t="str">
        <f t="shared" si="103"/>
        <v>0</v>
      </c>
      <c r="Q74" s="1" t="str">
        <f t="shared" si="95"/>
        <v>0.0120</v>
      </c>
      <c r="R74" s="1" t="s">
        <v>25</v>
      </c>
      <c r="T74" s="1" t="str">
        <f t="shared" si="96"/>
        <v>0</v>
      </c>
      <c r="U74" s="1" t="str">
        <f t="shared" si="75"/>
        <v>0.0120</v>
      </c>
    </row>
    <row r="75" s="1" customFormat="1" spans="1:21">
      <c r="A75" s="1" t="str">
        <f>"4601992210714"</f>
        <v>4601992210714</v>
      </c>
      <c r="B75" s="1" t="s">
        <v>98</v>
      </c>
      <c r="C75" s="1" t="s">
        <v>24</v>
      </c>
      <c r="D75" s="1" t="str">
        <f t="shared" si="93"/>
        <v>2021</v>
      </c>
      <c r="E75" s="1" t="str">
        <f t="shared" ref="E75:P75" si="104">"0"</f>
        <v>0</v>
      </c>
      <c r="F75" s="1" t="str">
        <f t="shared" si="104"/>
        <v>0</v>
      </c>
      <c r="G75" s="1" t="str">
        <f t="shared" si="104"/>
        <v>0</v>
      </c>
      <c r="H75" s="1" t="str">
        <f t="shared" si="104"/>
        <v>0</v>
      </c>
      <c r="I75" s="1" t="str">
        <f t="shared" si="104"/>
        <v>0</v>
      </c>
      <c r="J75" s="1" t="str">
        <f t="shared" si="104"/>
        <v>0</v>
      </c>
      <c r="K75" s="1" t="str">
        <f t="shared" si="104"/>
        <v>0</v>
      </c>
      <c r="L75" s="1" t="str">
        <f t="shared" si="104"/>
        <v>0</v>
      </c>
      <c r="M75" s="1" t="str">
        <f t="shared" si="104"/>
        <v>0</v>
      </c>
      <c r="N75" s="1" t="str">
        <f t="shared" si="104"/>
        <v>0</v>
      </c>
      <c r="O75" s="1" t="str">
        <f t="shared" si="104"/>
        <v>0</v>
      </c>
      <c r="P75" s="1" t="str">
        <f t="shared" si="104"/>
        <v>0</v>
      </c>
      <c r="Q75" s="1" t="str">
        <f t="shared" si="95"/>
        <v>0.0120</v>
      </c>
      <c r="R75" s="1" t="s">
        <v>25</v>
      </c>
      <c r="T75" s="1" t="str">
        <f t="shared" si="96"/>
        <v>0</v>
      </c>
      <c r="U75" s="1" t="str">
        <f t="shared" si="75"/>
        <v>0.0120</v>
      </c>
    </row>
    <row r="76" s="1" customFormat="1" spans="1:21">
      <c r="A76" s="1" t="str">
        <f>"4601992211092"</f>
        <v>4601992211092</v>
      </c>
      <c r="B76" s="1" t="s">
        <v>99</v>
      </c>
      <c r="C76" s="1" t="s">
        <v>24</v>
      </c>
      <c r="D76" s="1" t="str">
        <f t="shared" si="93"/>
        <v>2021</v>
      </c>
      <c r="E76" s="1" t="str">
        <f t="shared" ref="E76:P76" si="105">"0"</f>
        <v>0</v>
      </c>
      <c r="F76" s="1" t="str">
        <f t="shared" si="105"/>
        <v>0</v>
      </c>
      <c r="G76" s="1" t="str">
        <f t="shared" si="105"/>
        <v>0</v>
      </c>
      <c r="H76" s="1" t="str">
        <f t="shared" si="105"/>
        <v>0</v>
      </c>
      <c r="I76" s="1" t="str">
        <f t="shared" si="105"/>
        <v>0</v>
      </c>
      <c r="J76" s="1" t="str">
        <f t="shared" si="105"/>
        <v>0</v>
      </c>
      <c r="K76" s="1" t="str">
        <f t="shared" si="105"/>
        <v>0</v>
      </c>
      <c r="L76" s="1" t="str">
        <f t="shared" si="105"/>
        <v>0</v>
      </c>
      <c r="M76" s="1" t="str">
        <f t="shared" si="105"/>
        <v>0</v>
      </c>
      <c r="N76" s="1" t="str">
        <f t="shared" si="105"/>
        <v>0</v>
      </c>
      <c r="O76" s="1" t="str">
        <f t="shared" si="105"/>
        <v>0</v>
      </c>
      <c r="P76" s="1" t="str">
        <f t="shared" si="105"/>
        <v>0</v>
      </c>
      <c r="Q76" s="1" t="str">
        <f t="shared" si="95"/>
        <v>0.0120</v>
      </c>
      <c r="R76" s="1" t="s">
        <v>25</v>
      </c>
      <c r="T76" s="1" t="str">
        <f t="shared" si="96"/>
        <v>0</v>
      </c>
      <c r="U76" s="1" t="str">
        <f t="shared" si="75"/>
        <v>0.0120</v>
      </c>
    </row>
    <row r="77" s="1" customFormat="1" spans="1:21">
      <c r="A77" s="1" t="str">
        <f>"4601992214529"</f>
        <v>4601992214529</v>
      </c>
      <c r="B77" s="1" t="s">
        <v>100</v>
      </c>
      <c r="C77" s="1" t="s">
        <v>24</v>
      </c>
      <c r="D77" s="1" t="str">
        <f t="shared" si="93"/>
        <v>2021</v>
      </c>
      <c r="E77" s="1" t="str">
        <f t="shared" ref="E77:P77" si="106">"0"</f>
        <v>0</v>
      </c>
      <c r="F77" s="1" t="str">
        <f t="shared" si="106"/>
        <v>0</v>
      </c>
      <c r="G77" s="1" t="str">
        <f t="shared" si="106"/>
        <v>0</v>
      </c>
      <c r="H77" s="1" t="str">
        <f t="shared" si="106"/>
        <v>0</v>
      </c>
      <c r="I77" s="1" t="str">
        <f t="shared" si="106"/>
        <v>0</v>
      </c>
      <c r="J77" s="1" t="str">
        <f t="shared" si="106"/>
        <v>0</v>
      </c>
      <c r="K77" s="1" t="str">
        <f t="shared" si="106"/>
        <v>0</v>
      </c>
      <c r="L77" s="1" t="str">
        <f t="shared" si="106"/>
        <v>0</v>
      </c>
      <c r="M77" s="1" t="str">
        <f t="shared" si="106"/>
        <v>0</v>
      </c>
      <c r="N77" s="1" t="str">
        <f t="shared" si="106"/>
        <v>0</v>
      </c>
      <c r="O77" s="1" t="str">
        <f t="shared" si="106"/>
        <v>0</v>
      </c>
      <c r="P77" s="1" t="str">
        <f t="shared" si="106"/>
        <v>0</v>
      </c>
      <c r="Q77" s="1" t="str">
        <f t="shared" si="95"/>
        <v>0.0120</v>
      </c>
      <c r="R77" s="1" t="s">
        <v>25</v>
      </c>
      <c r="T77" s="1" t="str">
        <f t="shared" si="96"/>
        <v>0</v>
      </c>
      <c r="U77" s="1" t="str">
        <f t="shared" si="75"/>
        <v>0.0120</v>
      </c>
    </row>
    <row r="78" s="1" customFormat="1" spans="1:21">
      <c r="A78" s="1" t="str">
        <f>"4601992214531"</f>
        <v>4601992214531</v>
      </c>
      <c r="B78" s="1" t="s">
        <v>101</v>
      </c>
      <c r="C78" s="1" t="s">
        <v>24</v>
      </c>
      <c r="D78" s="1" t="str">
        <f t="shared" si="93"/>
        <v>2021</v>
      </c>
      <c r="E78" s="1" t="str">
        <f t="shared" ref="E78:P78" si="107">"0"</f>
        <v>0</v>
      </c>
      <c r="F78" s="1" t="str">
        <f t="shared" si="107"/>
        <v>0</v>
      </c>
      <c r="G78" s="1" t="str">
        <f t="shared" si="107"/>
        <v>0</v>
      </c>
      <c r="H78" s="1" t="str">
        <f t="shared" si="107"/>
        <v>0</v>
      </c>
      <c r="I78" s="1" t="str">
        <f t="shared" si="107"/>
        <v>0</v>
      </c>
      <c r="J78" s="1" t="str">
        <f t="shared" si="107"/>
        <v>0</v>
      </c>
      <c r="K78" s="1" t="str">
        <f t="shared" si="107"/>
        <v>0</v>
      </c>
      <c r="L78" s="1" t="str">
        <f t="shared" si="107"/>
        <v>0</v>
      </c>
      <c r="M78" s="1" t="str">
        <f t="shared" si="107"/>
        <v>0</v>
      </c>
      <c r="N78" s="1" t="str">
        <f t="shared" si="107"/>
        <v>0</v>
      </c>
      <c r="O78" s="1" t="str">
        <f t="shared" si="107"/>
        <v>0</v>
      </c>
      <c r="P78" s="1" t="str">
        <f t="shared" si="107"/>
        <v>0</v>
      </c>
      <c r="Q78" s="1" t="str">
        <f t="shared" si="95"/>
        <v>0.0120</v>
      </c>
      <c r="R78" s="1" t="s">
        <v>25</v>
      </c>
      <c r="T78" s="1" t="str">
        <f t="shared" si="96"/>
        <v>0</v>
      </c>
      <c r="U78" s="1" t="str">
        <f t="shared" si="75"/>
        <v>0.0120</v>
      </c>
    </row>
    <row r="79" s="1" customFormat="1" spans="1:21">
      <c r="A79" s="1" t="str">
        <f>"4601992215678"</f>
        <v>4601992215678</v>
      </c>
      <c r="B79" s="1" t="s">
        <v>102</v>
      </c>
      <c r="C79" s="1" t="s">
        <v>24</v>
      </c>
      <c r="D79" s="1" t="str">
        <f t="shared" si="93"/>
        <v>2021</v>
      </c>
      <c r="E79" s="1" t="str">
        <f t="shared" ref="E79:P79" si="108">"0"</f>
        <v>0</v>
      </c>
      <c r="F79" s="1" t="str">
        <f t="shared" si="108"/>
        <v>0</v>
      </c>
      <c r="G79" s="1" t="str">
        <f t="shared" si="108"/>
        <v>0</v>
      </c>
      <c r="H79" s="1" t="str">
        <f t="shared" si="108"/>
        <v>0</v>
      </c>
      <c r="I79" s="1" t="str">
        <f t="shared" si="108"/>
        <v>0</v>
      </c>
      <c r="J79" s="1" t="str">
        <f t="shared" si="108"/>
        <v>0</v>
      </c>
      <c r="K79" s="1" t="str">
        <f t="shared" si="108"/>
        <v>0</v>
      </c>
      <c r="L79" s="1" t="str">
        <f t="shared" si="108"/>
        <v>0</v>
      </c>
      <c r="M79" s="1" t="str">
        <f t="shared" si="108"/>
        <v>0</v>
      </c>
      <c r="N79" s="1" t="str">
        <f t="shared" si="108"/>
        <v>0</v>
      </c>
      <c r="O79" s="1" t="str">
        <f t="shared" si="108"/>
        <v>0</v>
      </c>
      <c r="P79" s="1" t="str">
        <f t="shared" si="108"/>
        <v>0</v>
      </c>
      <c r="Q79" s="1" t="str">
        <f t="shared" si="95"/>
        <v>0.0120</v>
      </c>
      <c r="R79" s="1" t="s">
        <v>25</v>
      </c>
      <c r="T79" s="1" t="str">
        <f t="shared" si="96"/>
        <v>0</v>
      </c>
      <c r="U79" s="1" t="str">
        <f t="shared" si="75"/>
        <v>0.0120</v>
      </c>
    </row>
    <row r="80" s="1" customFormat="1" spans="1:21">
      <c r="A80" s="1" t="str">
        <f>"4601992218975"</f>
        <v>4601992218975</v>
      </c>
      <c r="B80" s="1" t="s">
        <v>103</v>
      </c>
      <c r="C80" s="1" t="s">
        <v>24</v>
      </c>
      <c r="D80" s="1" t="str">
        <f t="shared" si="93"/>
        <v>2021</v>
      </c>
      <c r="E80" s="1" t="str">
        <f t="shared" ref="E80:P80" si="109">"0"</f>
        <v>0</v>
      </c>
      <c r="F80" s="1" t="str">
        <f t="shared" si="109"/>
        <v>0</v>
      </c>
      <c r="G80" s="1" t="str">
        <f t="shared" si="109"/>
        <v>0</v>
      </c>
      <c r="H80" s="1" t="str">
        <f t="shared" si="109"/>
        <v>0</v>
      </c>
      <c r="I80" s="1" t="str">
        <f t="shared" si="109"/>
        <v>0</v>
      </c>
      <c r="J80" s="1" t="str">
        <f t="shared" si="109"/>
        <v>0</v>
      </c>
      <c r="K80" s="1" t="str">
        <f t="shared" si="109"/>
        <v>0</v>
      </c>
      <c r="L80" s="1" t="str">
        <f t="shared" si="109"/>
        <v>0</v>
      </c>
      <c r="M80" s="1" t="str">
        <f t="shared" si="109"/>
        <v>0</v>
      </c>
      <c r="N80" s="1" t="str">
        <f t="shared" si="109"/>
        <v>0</v>
      </c>
      <c r="O80" s="1" t="str">
        <f t="shared" si="109"/>
        <v>0</v>
      </c>
      <c r="P80" s="1" t="str">
        <f t="shared" si="109"/>
        <v>0</v>
      </c>
      <c r="Q80" s="1" t="str">
        <f t="shared" si="95"/>
        <v>0.0120</v>
      </c>
      <c r="R80" s="1" t="s">
        <v>25</v>
      </c>
      <c r="T80" s="1" t="str">
        <f t="shared" si="96"/>
        <v>0</v>
      </c>
      <c r="U80" s="1" t="str">
        <f t="shared" si="75"/>
        <v>0.0120</v>
      </c>
    </row>
    <row r="81" s="1" customFormat="1" spans="1:21">
      <c r="A81" s="1" t="str">
        <f>"4601992219899"</f>
        <v>4601992219899</v>
      </c>
      <c r="B81" s="1" t="s">
        <v>104</v>
      </c>
      <c r="C81" s="1" t="s">
        <v>24</v>
      </c>
      <c r="D81" s="1" t="str">
        <f t="shared" si="93"/>
        <v>2021</v>
      </c>
      <c r="E81" s="1" t="str">
        <f t="shared" ref="E81:P81" si="110">"0"</f>
        <v>0</v>
      </c>
      <c r="F81" s="1" t="str">
        <f t="shared" si="110"/>
        <v>0</v>
      </c>
      <c r="G81" s="1" t="str">
        <f t="shared" si="110"/>
        <v>0</v>
      </c>
      <c r="H81" s="1" t="str">
        <f t="shared" si="110"/>
        <v>0</v>
      </c>
      <c r="I81" s="1" t="str">
        <f t="shared" si="110"/>
        <v>0</v>
      </c>
      <c r="J81" s="1" t="str">
        <f t="shared" si="110"/>
        <v>0</v>
      </c>
      <c r="K81" s="1" t="str">
        <f t="shared" si="110"/>
        <v>0</v>
      </c>
      <c r="L81" s="1" t="str">
        <f t="shared" si="110"/>
        <v>0</v>
      </c>
      <c r="M81" s="1" t="str">
        <f t="shared" si="110"/>
        <v>0</v>
      </c>
      <c r="N81" s="1" t="str">
        <f t="shared" si="110"/>
        <v>0</v>
      </c>
      <c r="O81" s="1" t="str">
        <f t="shared" si="110"/>
        <v>0</v>
      </c>
      <c r="P81" s="1" t="str">
        <f t="shared" si="110"/>
        <v>0</v>
      </c>
      <c r="Q81" s="1" t="str">
        <f t="shared" si="95"/>
        <v>0.0120</v>
      </c>
      <c r="R81" s="1" t="s">
        <v>25</v>
      </c>
      <c r="T81" s="1" t="str">
        <f t="shared" si="96"/>
        <v>0</v>
      </c>
      <c r="U81" s="1" t="str">
        <f t="shared" si="75"/>
        <v>0.0120</v>
      </c>
    </row>
    <row r="82" s="1" customFormat="1" spans="1:21">
      <c r="A82" s="1" t="str">
        <f>"4601992220134"</f>
        <v>4601992220134</v>
      </c>
      <c r="B82" s="1" t="s">
        <v>105</v>
      </c>
      <c r="C82" s="1" t="s">
        <v>24</v>
      </c>
      <c r="D82" s="1" t="str">
        <f t="shared" si="93"/>
        <v>2021</v>
      </c>
      <c r="E82" s="1" t="str">
        <f t="shared" ref="E82:P82" si="111">"0"</f>
        <v>0</v>
      </c>
      <c r="F82" s="1" t="str">
        <f t="shared" si="111"/>
        <v>0</v>
      </c>
      <c r="G82" s="1" t="str">
        <f t="shared" si="111"/>
        <v>0</v>
      </c>
      <c r="H82" s="1" t="str">
        <f t="shared" si="111"/>
        <v>0</v>
      </c>
      <c r="I82" s="1" t="str">
        <f t="shared" si="111"/>
        <v>0</v>
      </c>
      <c r="J82" s="1" t="str">
        <f t="shared" si="111"/>
        <v>0</v>
      </c>
      <c r="K82" s="1" t="str">
        <f t="shared" si="111"/>
        <v>0</v>
      </c>
      <c r="L82" s="1" t="str">
        <f t="shared" si="111"/>
        <v>0</v>
      </c>
      <c r="M82" s="1" t="str">
        <f t="shared" si="111"/>
        <v>0</v>
      </c>
      <c r="N82" s="1" t="str">
        <f t="shared" si="111"/>
        <v>0</v>
      </c>
      <c r="O82" s="1" t="str">
        <f t="shared" si="111"/>
        <v>0</v>
      </c>
      <c r="P82" s="1" t="str">
        <f t="shared" si="111"/>
        <v>0</v>
      </c>
      <c r="Q82" s="1" t="str">
        <f t="shared" si="95"/>
        <v>0.0120</v>
      </c>
      <c r="R82" s="1" t="s">
        <v>25</v>
      </c>
      <c r="T82" s="1" t="str">
        <f t="shared" si="96"/>
        <v>0</v>
      </c>
      <c r="U82" s="1" t="str">
        <f t="shared" si="75"/>
        <v>0.0120</v>
      </c>
    </row>
    <row r="83" s="1" customFormat="1" spans="1:21">
      <c r="A83" s="1" t="str">
        <f>"4601992220204"</f>
        <v>4601992220204</v>
      </c>
      <c r="B83" s="1" t="s">
        <v>106</v>
      </c>
      <c r="C83" s="1" t="s">
        <v>24</v>
      </c>
      <c r="D83" s="1" t="str">
        <f t="shared" si="93"/>
        <v>2021</v>
      </c>
      <c r="E83" s="1" t="str">
        <f t="shared" ref="E83:P83" si="112">"0"</f>
        <v>0</v>
      </c>
      <c r="F83" s="1" t="str">
        <f t="shared" si="112"/>
        <v>0</v>
      </c>
      <c r="G83" s="1" t="str">
        <f t="shared" si="112"/>
        <v>0</v>
      </c>
      <c r="H83" s="1" t="str">
        <f t="shared" si="112"/>
        <v>0</v>
      </c>
      <c r="I83" s="1" t="str">
        <f t="shared" si="112"/>
        <v>0</v>
      </c>
      <c r="J83" s="1" t="str">
        <f t="shared" si="112"/>
        <v>0</v>
      </c>
      <c r="K83" s="1" t="str">
        <f t="shared" si="112"/>
        <v>0</v>
      </c>
      <c r="L83" s="1" t="str">
        <f t="shared" si="112"/>
        <v>0</v>
      </c>
      <c r="M83" s="1" t="str">
        <f t="shared" si="112"/>
        <v>0</v>
      </c>
      <c r="N83" s="1" t="str">
        <f t="shared" si="112"/>
        <v>0</v>
      </c>
      <c r="O83" s="1" t="str">
        <f t="shared" si="112"/>
        <v>0</v>
      </c>
      <c r="P83" s="1" t="str">
        <f t="shared" si="112"/>
        <v>0</v>
      </c>
      <c r="Q83" s="1" t="str">
        <f t="shared" si="95"/>
        <v>0.0120</v>
      </c>
      <c r="R83" s="1" t="s">
        <v>25</v>
      </c>
      <c r="T83" s="1" t="str">
        <f t="shared" si="96"/>
        <v>0</v>
      </c>
      <c r="U83" s="1" t="str">
        <f t="shared" si="75"/>
        <v>0.0120</v>
      </c>
    </row>
    <row r="84" s="1" customFormat="1" spans="1:21">
      <c r="A84" s="1" t="str">
        <f>"4601992228844"</f>
        <v>4601992228844</v>
      </c>
      <c r="B84" s="1" t="s">
        <v>107</v>
      </c>
      <c r="C84" s="1" t="s">
        <v>24</v>
      </c>
      <c r="D84" s="1" t="str">
        <f t="shared" si="93"/>
        <v>2021</v>
      </c>
      <c r="E84" s="1" t="str">
        <f t="shared" ref="E84:P84" si="113">"0"</f>
        <v>0</v>
      </c>
      <c r="F84" s="1" t="str">
        <f t="shared" si="113"/>
        <v>0</v>
      </c>
      <c r="G84" s="1" t="str">
        <f t="shared" si="113"/>
        <v>0</v>
      </c>
      <c r="H84" s="1" t="str">
        <f t="shared" si="113"/>
        <v>0</v>
      </c>
      <c r="I84" s="1" t="str">
        <f t="shared" si="113"/>
        <v>0</v>
      </c>
      <c r="J84" s="1" t="str">
        <f t="shared" si="113"/>
        <v>0</v>
      </c>
      <c r="K84" s="1" t="str">
        <f t="shared" si="113"/>
        <v>0</v>
      </c>
      <c r="L84" s="1" t="str">
        <f t="shared" si="113"/>
        <v>0</v>
      </c>
      <c r="M84" s="1" t="str">
        <f t="shared" si="113"/>
        <v>0</v>
      </c>
      <c r="N84" s="1" t="str">
        <f t="shared" si="113"/>
        <v>0</v>
      </c>
      <c r="O84" s="1" t="str">
        <f t="shared" si="113"/>
        <v>0</v>
      </c>
      <c r="P84" s="1" t="str">
        <f t="shared" si="113"/>
        <v>0</v>
      </c>
      <c r="Q84" s="1" t="str">
        <f t="shared" si="95"/>
        <v>0.0120</v>
      </c>
      <c r="R84" s="1" t="s">
        <v>25</v>
      </c>
      <c r="T84" s="1" t="str">
        <f t="shared" si="96"/>
        <v>0</v>
      </c>
      <c r="U84" s="1" t="str">
        <f t="shared" si="75"/>
        <v>0.0120</v>
      </c>
    </row>
    <row r="85" s="1" customFormat="1" spans="1:21">
      <c r="A85" s="1" t="str">
        <f>"4601992233632"</f>
        <v>4601992233632</v>
      </c>
      <c r="B85" s="1" t="s">
        <v>108</v>
      </c>
      <c r="C85" s="1" t="s">
        <v>24</v>
      </c>
      <c r="D85" s="1" t="str">
        <f t="shared" si="93"/>
        <v>2021</v>
      </c>
      <c r="E85" s="1" t="str">
        <f t="shared" ref="E85:P85" si="114">"0"</f>
        <v>0</v>
      </c>
      <c r="F85" s="1" t="str">
        <f t="shared" si="114"/>
        <v>0</v>
      </c>
      <c r="G85" s="1" t="str">
        <f t="shared" si="114"/>
        <v>0</v>
      </c>
      <c r="H85" s="1" t="str">
        <f t="shared" si="114"/>
        <v>0</v>
      </c>
      <c r="I85" s="1" t="str">
        <f t="shared" si="114"/>
        <v>0</v>
      </c>
      <c r="J85" s="1" t="str">
        <f t="shared" si="114"/>
        <v>0</v>
      </c>
      <c r="K85" s="1" t="str">
        <f t="shared" si="114"/>
        <v>0</v>
      </c>
      <c r="L85" s="1" t="str">
        <f t="shared" si="114"/>
        <v>0</v>
      </c>
      <c r="M85" s="1" t="str">
        <f t="shared" si="114"/>
        <v>0</v>
      </c>
      <c r="N85" s="1" t="str">
        <f t="shared" si="114"/>
        <v>0</v>
      </c>
      <c r="O85" s="1" t="str">
        <f t="shared" si="114"/>
        <v>0</v>
      </c>
      <c r="P85" s="1" t="str">
        <f t="shared" si="114"/>
        <v>0</v>
      </c>
      <c r="Q85" s="1" t="str">
        <f t="shared" si="95"/>
        <v>0.0120</v>
      </c>
      <c r="R85" s="1" t="s">
        <v>25</v>
      </c>
      <c r="T85" s="1" t="str">
        <f t="shared" si="96"/>
        <v>0</v>
      </c>
      <c r="U85" s="1" t="str">
        <f t="shared" si="75"/>
        <v>0.0120</v>
      </c>
    </row>
    <row r="86" s="1" customFormat="1" spans="1:21">
      <c r="A86" s="1" t="str">
        <f>"4601992245140"</f>
        <v>4601992245140</v>
      </c>
      <c r="B86" s="1" t="s">
        <v>109</v>
      </c>
      <c r="C86" s="1" t="s">
        <v>24</v>
      </c>
      <c r="D86" s="1" t="str">
        <f t="shared" si="93"/>
        <v>2021</v>
      </c>
      <c r="E86" s="1" t="str">
        <f t="shared" ref="E86:P86" si="115">"0"</f>
        <v>0</v>
      </c>
      <c r="F86" s="1" t="str">
        <f t="shared" si="115"/>
        <v>0</v>
      </c>
      <c r="G86" s="1" t="str">
        <f t="shared" si="115"/>
        <v>0</v>
      </c>
      <c r="H86" s="1" t="str">
        <f t="shared" si="115"/>
        <v>0</v>
      </c>
      <c r="I86" s="1" t="str">
        <f t="shared" si="115"/>
        <v>0</v>
      </c>
      <c r="J86" s="1" t="str">
        <f t="shared" si="115"/>
        <v>0</v>
      </c>
      <c r="K86" s="1" t="str">
        <f t="shared" si="115"/>
        <v>0</v>
      </c>
      <c r="L86" s="1" t="str">
        <f t="shared" si="115"/>
        <v>0</v>
      </c>
      <c r="M86" s="1" t="str">
        <f t="shared" si="115"/>
        <v>0</v>
      </c>
      <c r="N86" s="1" t="str">
        <f t="shared" si="115"/>
        <v>0</v>
      </c>
      <c r="O86" s="1" t="str">
        <f t="shared" si="115"/>
        <v>0</v>
      </c>
      <c r="P86" s="1" t="str">
        <f t="shared" si="115"/>
        <v>0</v>
      </c>
      <c r="Q86" s="1" t="str">
        <f t="shared" si="95"/>
        <v>0.0120</v>
      </c>
      <c r="R86" s="1" t="s">
        <v>25</v>
      </c>
      <c r="T86" s="1" t="str">
        <f t="shared" si="96"/>
        <v>0</v>
      </c>
      <c r="U86" s="1" t="str">
        <f t="shared" si="75"/>
        <v>0.0120</v>
      </c>
    </row>
    <row r="87" s="1" customFormat="1" spans="1:21">
      <c r="A87" s="1" t="str">
        <f>"4601992247719"</f>
        <v>4601992247719</v>
      </c>
      <c r="B87" s="1" t="s">
        <v>110</v>
      </c>
      <c r="C87" s="1" t="s">
        <v>24</v>
      </c>
      <c r="D87" s="1" t="str">
        <f t="shared" si="93"/>
        <v>2021</v>
      </c>
      <c r="E87" s="1" t="str">
        <f t="shared" ref="E87:P87" si="116">"0"</f>
        <v>0</v>
      </c>
      <c r="F87" s="1" t="str">
        <f t="shared" si="116"/>
        <v>0</v>
      </c>
      <c r="G87" s="1" t="str">
        <f t="shared" si="116"/>
        <v>0</v>
      </c>
      <c r="H87" s="1" t="str">
        <f t="shared" si="116"/>
        <v>0</v>
      </c>
      <c r="I87" s="1" t="str">
        <f t="shared" si="116"/>
        <v>0</v>
      </c>
      <c r="J87" s="1" t="str">
        <f t="shared" si="116"/>
        <v>0</v>
      </c>
      <c r="K87" s="1" t="str">
        <f t="shared" si="116"/>
        <v>0</v>
      </c>
      <c r="L87" s="1" t="str">
        <f t="shared" si="116"/>
        <v>0</v>
      </c>
      <c r="M87" s="1" t="str">
        <f t="shared" si="116"/>
        <v>0</v>
      </c>
      <c r="N87" s="1" t="str">
        <f t="shared" si="116"/>
        <v>0</v>
      </c>
      <c r="O87" s="1" t="str">
        <f t="shared" si="116"/>
        <v>0</v>
      </c>
      <c r="P87" s="1" t="str">
        <f t="shared" si="116"/>
        <v>0</v>
      </c>
      <c r="Q87" s="1" t="str">
        <f t="shared" si="95"/>
        <v>0.0120</v>
      </c>
      <c r="R87" s="1" t="s">
        <v>25</v>
      </c>
      <c r="T87" s="1" t="str">
        <f t="shared" si="96"/>
        <v>0</v>
      </c>
      <c r="U87" s="1" t="str">
        <f t="shared" si="75"/>
        <v>0.0120</v>
      </c>
    </row>
    <row r="88" s="1" customFormat="1" spans="1:21">
      <c r="A88" s="1" t="str">
        <f>"4601992230712"</f>
        <v>4601992230712</v>
      </c>
      <c r="B88" s="1" t="s">
        <v>111</v>
      </c>
      <c r="C88" s="1" t="s">
        <v>24</v>
      </c>
      <c r="D88" s="1" t="str">
        <f t="shared" si="93"/>
        <v>2021</v>
      </c>
      <c r="E88" s="1" t="str">
        <f t="shared" ref="E88:I88" si="117">"0"</f>
        <v>0</v>
      </c>
      <c r="F88" s="1" t="str">
        <f t="shared" si="117"/>
        <v>0</v>
      </c>
      <c r="G88" s="1" t="str">
        <f t="shared" si="117"/>
        <v>0</v>
      </c>
      <c r="H88" s="1" t="str">
        <f t="shared" si="117"/>
        <v>0</v>
      </c>
      <c r="I88" s="1" t="str">
        <f t="shared" si="117"/>
        <v>0</v>
      </c>
      <c r="J88" s="1" t="str">
        <f>"1"</f>
        <v>1</v>
      </c>
      <c r="K88" s="1" t="str">
        <f t="shared" ref="K88:P88" si="118">"0"</f>
        <v>0</v>
      </c>
      <c r="L88" s="1" t="str">
        <f t="shared" si="118"/>
        <v>0</v>
      </c>
      <c r="M88" s="1" t="str">
        <f t="shared" si="118"/>
        <v>0</v>
      </c>
      <c r="N88" s="1" t="str">
        <f t="shared" si="118"/>
        <v>0</v>
      </c>
      <c r="O88" s="1" t="str">
        <f t="shared" si="118"/>
        <v>0</v>
      </c>
      <c r="P88" s="1" t="str">
        <f t="shared" si="118"/>
        <v>0</v>
      </c>
      <c r="Q88" s="1" t="str">
        <f t="shared" si="95"/>
        <v>0.0120</v>
      </c>
      <c r="R88" s="1" t="s">
        <v>25</v>
      </c>
      <c r="T88" s="1" t="str">
        <f t="shared" si="96"/>
        <v>0</v>
      </c>
      <c r="U88" s="1" t="str">
        <f t="shared" si="75"/>
        <v>0.0120</v>
      </c>
    </row>
    <row r="89" s="1" customFormat="1" spans="1:21">
      <c r="A89" s="1" t="str">
        <f>"4601992239747"</f>
        <v>4601992239747</v>
      </c>
      <c r="B89" s="1" t="s">
        <v>112</v>
      </c>
      <c r="C89" s="1" t="s">
        <v>24</v>
      </c>
      <c r="D89" s="1" t="str">
        <f t="shared" si="93"/>
        <v>2021</v>
      </c>
      <c r="E89" s="1" t="str">
        <f t="shared" ref="E89:I89" si="119">"0"</f>
        <v>0</v>
      </c>
      <c r="F89" s="1" t="str">
        <f t="shared" si="119"/>
        <v>0</v>
      </c>
      <c r="G89" s="1" t="str">
        <f t="shared" si="119"/>
        <v>0</v>
      </c>
      <c r="H89" s="1" t="str">
        <f t="shared" si="119"/>
        <v>0</v>
      </c>
      <c r="I89" s="1" t="str">
        <f t="shared" si="119"/>
        <v>0</v>
      </c>
      <c r="J89" s="1" t="str">
        <f>"1"</f>
        <v>1</v>
      </c>
      <c r="K89" s="1" t="str">
        <f t="shared" ref="K89:P89" si="120">"0"</f>
        <v>0</v>
      </c>
      <c r="L89" s="1" t="str">
        <f t="shared" si="120"/>
        <v>0</v>
      </c>
      <c r="M89" s="1" t="str">
        <f t="shared" si="120"/>
        <v>0</v>
      </c>
      <c r="N89" s="1" t="str">
        <f t="shared" si="120"/>
        <v>0</v>
      </c>
      <c r="O89" s="1" t="str">
        <f t="shared" si="120"/>
        <v>0</v>
      </c>
      <c r="P89" s="1" t="str">
        <f t="shared" si="120"/>
        <v>0</v>
      </c>
      <c r="Q89" s="1" t="str">
        <f t="shared" si="95"/>
        <v>0.0120</v>
      </c>
      <c r="R89" s="1" t="s">
        <v>25</v>
      </c>
      <c r="T89" s="1" t="str">
        <f t="shared" si="96"/>
        <v>0</v>
      </c>
      <c r="U89" s="1" t="str">
        <f t="shared" si="75"/>
        <v>0.0120</v>
      </c>
    </row>
    <row r="90" s="1" customFormat="1" spans="1:21">
      <c r="A90" s="1" t="str">
        <f>"4601992250159"</f>
        <v>4601992250159</v>
      </c>
      <c r="B90" s="1" t="s">
        <v>113</v>
      </c>
      <c r="C90" s="1" t="s">
        <v>24</v>
      </c>
      <c r="D90" s="1" t="str">
        <f t="shared" si="93"/>
        <v>2021</v>
      </c>
      <c r="E90" s="1" t="str">
        <f t="shared" ref="E90:P90" si="121">"0"</f>
        <v>0</v>
      </c>
      <c r="F90" s="1" t="str">
        <f t="shared" si="121"/>
        <v>0</v>
      </c>
      <c r="G90" s="1" t="str">
        <f t="shared" si="121"/>
        <v>0</v>
      </c>
      <c r="H90" s="1" t="str">
        <f t="shared" si="121"/>
        <v>0</v>
      </c>
      <c r="I90" s="1" t="str">
        <f t="shared" si="121"/>
        <v>0</v>
      </c>
      <c r="J90" s="1" t="str">
        <f t="shared" si="121"/>
        <v>0</v>
      </c>
      <c r="K90" s="1" t="str">
        <f t="shared" si="121"/>
        <v>0</v>
      </c>
      <c r="L90" s="1" t="str">
        <f t="shared" si="121"/>
        <v>0</v>
      </c>
      <c r="M90" s="1" t="str">
        <f t="shared" si="121"/>
        <v>0</v>
      </c>
      <c r="N90" s="1" t="str">
        <f t="shared" si="121"/>
        <v>0</v>
      </c>
      <c r="O90" s="1" t="str">
        <f t="shared" si="121"/>
        <v>0</v>
      </c>
      <c r="P90" s="1" t="str">
        <f t="shared" si="121"/>
        <v>0</v>
      </c>
      <c r="Q90" s="1" t="str">
        <f t="shared" si="95"/>
        <v>0.0120</v>
      </c>
      <c r="R90" s="1" t="s">
        <v>25</v>
      </c>
      <c r="T90" s="1" t="str">
        <f t="shared" si="96"/>
        <v>0</v>
      </c>
      <c r="U90" s="1" t="str">
        <f t="shared" si="75"/>
        <v>0.0120</v>
      </c>
    </row>
    <row r="91" s="1" customFormat="1" spans="1:21">
      <c r="A91" s="1" t="str">
        <f>"4601992251872"</f>
        <v>4601992251872</v>
      </c>
      <c r="B91" s="1" t="s">
        <v>114</v>
      </c>
      <c r="C91" s="1" t="s">
        <v>24</v>
      </c>
      <c r="D91" s="1" t="str">
        <f t="shared" si="93"/>
        <v>2021</v>
      </c>
      <c r="E91" s="1" t="str">
        <f t="shared" ref="E91:P91" si="122">"0"</f>
        <v>0</v>
      </c>
      <c r="F91" s="1" t="str">
        <f t="shared" si="122"/>
        <v>0</v>
      </c>
      <c r="G91" s="1" t="str">
        <f t="shared" si="122"/>
        <v>0</v>
      </c>
      <c r="H91" s="1" t="str">
        <f t="shared" si="122"/>
        <v>0</v>
      </c>
      <c r="I91" s="1" t="str">
        <f t="shared" si="122"/>
        <v>0</v>
      </c>
      <c r="J91" s="1" t="str">
        <f t="shared" si="122"/>
        <v>0</v>
      </c>
      <c r="K91" s="1" t="str">
        <f t="shared" si="122"/>
        <v>0</v>
      </c>
      <c r="L91" s="1" t="str">
        <f t="shared" si="122"/>
        <v>0</v>
      </c>
      <c r="M91" s="1" t="str">
        <f t="shared" si="122"/>
        <v>0</v>
      </c>
      <c r="N91" s="1" t="str">
        <f t="shared" si="122"/>
        <v>0</v>
      </c>
      <c r="O91" s="1" t="str">
        <f t="shared" si="122"/>
        <v>0</v>
      </c>
      <c r="P91" s="1" t="str">
        <f t="shared" si="122"/>
        <v>0</v>
      </c>
      <c r="Q91" s="1" t="str">
        <f t="shared" si="95"/>
        <v>0.0120</v>
      </c>
      <c r="R91" s="1" t="s">
        <v>25</v>
      </c>
      <c r="T91" s="1" t="str">
        <f t="shared" si="96"/>
        <v>0</v>
      </c>
      <c r="U91" s="1" t="str">
        <f t="shared" si="75"/>
        <v>0.0120</v>
      </c>
    </row>
    <row r="92" s="1" customFormat="1" spans="1:21">
      <c r="A92" s="1" t="str">
        <f>"4601992253555"</f>
        <v>4601992253555</v>
      </c>
      <c r="B92" s="1" t="s">
        <v>115</v>
      </c>
      <c r="C92" s="1" t="s">
        <v>24</v>
      </c>
      <c r="D92" s="1" t="str">
        <f t="shared" si="93"/>
        <v>2021</v>
      </c>
      <c r="E92" s="1" t="str">
        <f t="shared" ref="E92:P92" si="123">"0"</f>
        <v>0</v>
      </c>
      <c r="F92" s="1" t="str">
        <f t="shared" si="123"/>
        <v>0</v>
      </c>
      <c r="G92" s="1" t="str">
        <f t="shared" si="123"/>
        <v>0</v>
      </c>
      <c r="H92" s="1" t="str">
        <f t="shared" si="123"/>
        <v>0</v>
      </c>
      <c r="I92" s="1" t="str">
        <f t="shared" si="123"/>
        <v>0</v>
      </c>
      <c r="J92" s="1" t="str">
        <f t="shared" si="123"/>
        <v>0</v>
      </c>
      <c r="K92" s="1" t="str">
        <f t="shared" si="123"/>
        <v>0</v>
      </c>
      <c r="L92" s="1" t="str">
        <f t="shared" si="123"/>
        <v>0</v>
      </c>
      <c r="M92" s="1" t="str">
        <f t="shared" si="123"/>
        <v>0</v>
      </c>
      <c r="N92" s="1" t="str">
        <f t="shared" si="123"/>
        <v>0</v>
      </c>
      <c r="O92" s="1" t="str">
        <f t="shared" si="123"/>
        <v>0</v>
      </c>
      <c r="P92" s="1" t="str">
        <f t="shared" si="123"/>
        <v>0</v>
      </c>
      <c r="Q92" s="1" t="str">
        <f t="shared" si="95"/>
        <v>0.0120</v>
      </c>
      <c r="R92" s="1" t="s">
        <v>25</v>
      </c>
      <c r="T92" s="1" t="str">
        <f t="shared" si="96"/>
        <v>0</v>
      </c>
      <c r="U92" s="1" t="str">
        <f t="shared" si="75"/>
        <v>0.0120</v>
      </c>
    </row>
    <row r="93" s="1" customFormat="1" spans="1:21">
      <c r="A93" s="1" t="str">
        <f>"4601992253788"</f>
        <v>4601992253788</v>
      </c>
      <c r="B93" s="1" t="s">
        <v>116</v>
      </c>
      <c r="C93" s="1" t="s">
        <v>24</v>
      </c>
      <c r="D93" s="1" t="str">
        <f t="shared" si="93"/>
        <v>2021</v>
      </c>
      <c r="E93" s="1" t="str">
        <f t="shared" ref="E93:P93" si="124">"0"</f>
        <v>0</v>
      </c>
      <c r="F93" s="1" t="str">
        <f t="shared" si="124"/>
        <v>0</v>
      </c>
      <c r="G93" s="1" t="str">
        <f t="shared" si="124"/>
        <v>0</v>
      </c>
      <c r="H93" s="1" t="str">
        <f t="shared" si="124"/>
        <v>0</v>
      </c>
      <c r="I93" s="1" t="str">
        <f t="shared" si="124"/>
        <v>0</v>
      </c>
      <c r="J93" s="1" t="str">
        <f t="shared" si="124"/>
        <v>0</v>
      </c>
      <c r="K93" s="1" t="str">
        <f t="shared" si="124"/>
        <v>0</v>
      </c>
      <c r="L93" s="1" t="str">
        <f t="shared" si="124"/>
        <v>0</v>
      </c>
      <c r="M93" s="1" t="str">
        <f t="shared" si="124"/>
        <v>0</v>
      </c>
      <c r="N93" s="1" t="str">
        <f t="shared" si="124"/>
        <v>0</v>
      </c>
      <c r="O93" s="1" t="str">
        <f t="shared" si="124"/>
        <v>0</v>
      </c>
      <c r="P93" s="1" t="str">
        <f t="shared" si="124"/>
        <v>0</v>
      </c>
      <c r="Q93" s="1" t="str">
        <f t="shared" si="95"/>
        <v>0.0120</v>
      </c>
      <c r="R93" s="1" t="s">
        <v>25</v>
      </c>
      <c r="T93" s="1" t="str">
        <f t="shared" si="96"/>
        <v>0</v>
      </c>
      <c r="U93" s="1" t="str">
        <f t="shared" si="75"/>
        <v>0.0120</v>
      </c>
    </row>
    <row r="94" s="1" customFormat="1" spans="1:21">
      <c r="A94" s="1" t="str">
        <f>"4601992255699"</f>
        <v>4601992255699</v>
      </c>
      <c r="B94" s="1" t="s">
        <v>117</v>
      </c>
      <c r="C94" s="1" t="s">
        <v>24</v>
      </c>
      <c r="D94" s="1" t="str">
        <f t="shared" si="93"/>
        <v>2021</v>
      </c>
      <c r="E94" s="1" t="str">
        <f t="shared" ref="E94:P94" si="125">"0"</f>
        <v>0</v>
      </c>
      <c r="F94" s="1" t="str">
        <f t="shared" si="125"/>
        <v>0</v>
      </c>
      <c r="G94" s="1" t="str">
        <f t="shared" si="125"/>
        <v>0</v>
      </c>
      <c r="H94" s="1" t="str">
        <f t="shared" si="125"/>
        <v>0</v>
      </c>
      <c r="I94" s="1" t="str">
        <f t="shared" si="125"/>
        <v>0</v>
      </c>
      <c r="J94" s="1" t="str">
        <f t="shared" si="125"/>
        <v>0</v>
      </c>
      <c r="K94" s="1" t="str">
        <f t="shared" si="125"/>
        <v>0</v>
      </c>
      <c r="L94" s="1" t="str">
        <f t="shared" si="125"/>
        <v>0</v>
      </c>
      <c r="M94" s="1" t="str">
        <f t="shared" si="125"/>
        <v>0</v>
      </c>
      <c r="N94" s="1" t="str">
        <f t="shared" si="125"/>
        <v>0</v>
      </c>
      <c r="O94" s="1" t="str">
        <f t="shared" si="125"/>
        <v>0</v>
      </c>
      <c r="P94" s="1" t="str">
        <f t="shared" si="125"/>
        <v>0</v>
      </c>
      <c r="Q94" s="1" t="str">
        <f t="shared" si="95"/>
        <v>0.0120</v>
      </c>
      <c r="R94" s="1" t="s">
        <v>25</v>
      </c>
      <c r="T94" s="1" t="str">
        <f t="shared" si="96"/>
        <v>0</v>
      </c>
      <c r="U94" s="1" t="str">
        <f t="shared" si="75"/>
        <v>0.0120</v>
      </c>
    </row>
    <row r="95" s="1" customFormat="1" spans="1:21">
      <c r="A95" s="1" t="str">
        <f>"4601992274246"</f>
        <v>4601992274246</v>
      </c>
      <c r="B95" s="1" t="s">
        <v>118</v>
      </c>
      <c r="C95" s="1" t="s">
        <v>24</v>
      </c>
      <c r="D95" s="1" t="str">
        <f t="shared" si="93"/>
        <v>2021</v>
      </c>
      <c r="E95" s="1" t="str">
        <f t="shared" ref="E95:P95" si="126">"0"</f>
        <v>0</v>
      </c>
      <c r="F95" s="1" t="str">
        <f t="shared" si="126"/>
        <v>0</v>
      </c>
      <c r="G95" s="1" t="str">
        <f t="shared" si="126"/>
        <v>0</v>
      </c>
      <c r="H95" s="1" t="str">
        <f t="shared" si="126"/>
        <v>0</v>
      </c>
      <c r="I95" s="1" t="str">
        <f t="shared" si="126"/>
        <v>0</v>
      </c>
      <c r="J95" s="1" t="str">
        <f t="shared" si="126"/>
        <v>0</v>
      </c>
      <c r="K95" s="1" t="str">
        <f t="shared" si="126"/>
        <v>0</v>
      </c>
      <c r="L95" s="1" t="str">
        <f t="shared" si="126"/>
        <v>0</v>
      </c>
      <c r="M95" s="1" t="str">
        <f t="shared" si="126"/>
        <v>0</v>
      </c>
      <c r="N95" s="1" t="str">
        <f t="shared" si="126"/>
        <v>0</v>
      </c>
      <c r="O95" s="1" t="str">
        <f t="shared" si="126"/>
        <v>0</v>
      </c>
      <c r="P95" s="1" t="str">
        <f t="shared" si="126"/>
        <v>0</v>
      </c>
      <c r="Q95" s="1" t="str">
        <f t="shared" si="95"/>
        <v>0.0120</v>
      </c>
      <c r="R95" s="1" t="s">
        <v>25</v>
      </c>
      <c r="T95" s="1" t="str">
        <f t="shared" si="96"/>
        <v>0</v>
      </c>
      <c r="U95" s="1" t="str">
        <f t="shared" si="75"/>
        <v>0.0120</v>
      </c>
    </row>
    <row r="96" s="1" customFormat="1" spans="1:21">
      <c r="A96" s="1" t="str">
        <f>"4601992283854"</f>
        <v>4601992283854</v>
      </c>
      <c r="B96" s="1" t="s">
        <v>119</v>
      </c>
      <c r="C96" s="1" t="s">
        <v>24</v>
      </c>
      <c r="D96" s="1" t="str">
        <f t="shared" si="93"/>
        <v>2021</v>
      </c>
      <c r="E96" s="1" t="str">
        <f t="shared" ref="E96:P96" si="127">"0"</f>
        <v>0</v>
      </c>
      <c r="F96" s="1" t="str">
        <f t="shared" si="127"/>
        <v>0</v>
      </c>
      <c r="G96" s="1" t="str">
        <f t="shared" si="127"/>
        <v>0</v>
      </c>
      <c r="H96" s="1" t="str">
        <f t="shared" si="127"/>
        <v>0</v>
      </c>
      <c r="I96" s="1" t="str">
        <f t="shared" si="127"/>
        <v>0</v>
      </c>
      <c r="J96" s="1" t="str">
        <f t="shared" si="127"/>
        <v>0</v>
      </c>
      <c r="K96" s="1" t="str">
        <f t="shared" si="127"/>
        <v>0</v>
      </c>
      <c r="L96" s="1" t="str">
        <f t="shared" si="127"/>
        <v>0</v>
      </c>
      <c r="M96" s="1" t="str">
        <f t="shared" si="127"/>
        <v>0</v>
      </c>
      <c r="N96" s="1" t="str">
        <f t="shared" si="127"/>
        <v>0</v>
      </c>
      <c r="O96" s="1" t="str">
        <f t="shared" si="127"/>
        <v>0</v>
      </c>
      <c r="P96" s="1" t="str">
        <f t="shared" si="127"/>
        <v>0</v>
      </c>
      <c r="Q96" s="1" t="str">
        <f t="shared" si="95"/>
        <v>0.0120</v>
      </c>
      <c r="R96" s="1" t="s">
        <v>25</v>
      </c>
      <c r="T96" s="1" t="str">
        <f t="shared" si="96"/>
        <v>0</v>
      </c>
      <c r="U96" s="1" t="str">
        <f t="shared" si="75"/>
        <v>0.0120</v>
      </c>
    </row>
    <row r="97" s="1" customFormat="1" spans="1:21">
      <c r="A97" s="1" t="str">
        <f>"4601992297401"</f>
        <v>4601992297401</v>
      </c>
      <c r="B97" s="1" t="s">
        <v>120</v>
      </c>
      <c r="C97" s="1" t="s">
        <v>24</v>
      </c>
      <c r="D97" s="1" t="str">
        <f t="shared" si="93"/>
        <v>2021</v>
      </c>
      <c r="E97" s="1" t="str">
        <f t="shared" ref="E97:P97" si="128">"0"</f>
        <v>0</v>
      </c>
      <c r="F97" s="1" t="str">
        <f t="shared" si="128"/>
        <v>0</v>
      </c>
      <c r="G97" s="1" t="str">
        <f t="shared" si="128"/>
        <v>0</v>
      </c>
      <c r="H97" s="1" t="str">
        <f t="shared" si="128"/>
        <v>0</v>
      </c>
      <c r="I97" s="1" t="str">
        <f t="shared" si="128"/>
        <v>0</v>
      </c>
      <c r="J97" s="1" t="str">
        <f t="shared" si="128"/>
        <v>0</v>
      </c>
      <c r="K97" s="1" t="str">
        <f t="shared" si="128"/>
        <v>0</v>
      </c>
      <c r="L97" s="1" t="str">
        <f t="shared" si="128"/>
        <v>0</v>
      </c>
      <c r="M97" s="1" t="str">
        <f t="shared" si="128"/>
        <v>0</v>
      </c>
      <c r="N97" s="1" t="str">
        <f t="shared" si="128"/>
        <v>0</v>
      </c>
      <c r="O97" s="1" t="str">
        <f t="shared" si="128"/>
        <v>0</v>
      </c>
      <c r="P97" s="1" t="str">
        <f t="shared" si="128"/>
        <v>0</v>
      </c>
      <c r="Q97" s="1" t="str">
        <f t="shared" si="95"/>
        <v>0.0120</v>
      </c>
      <c r="R97" s="1" t="s">
        <v>25</v>
      </c>
      <c r="T97" s="1" t="str">
        <f t="shared" si="96"/>
        <v>0</v>
      </c>
      <c r="U97" s="1" t="str">
        <f t="shared" si="75"/>
        <v>0.0120</v>
      </c>
    </row>
    <row r="98" s="1" customFormat="1" spans="1:21">
      <c r="A98" s="1" t="str">
        <f>"4601992273025"</f>
        <v>4601992273025</v>
      </c>
      <c r="B98" s="1" t="s">
        <v>121</v>
      </c>
      <c r="C98" s="1" t="s">
        <v>24</v>
      </c>
      <c r="D98" s="1" t="str">
        <f t="shared" si="93"/>
        <v>2021</v>
      </c>
      <c r="E98" s="1" t="str">
        <f t="shared" ref="E98:I98" si="129">"0"</f>
        <v>0</v>
      </c>
      <c r="F98" s="1" t="str">
        <f t="shared" si="129"/>
        <v>0</v>
      </c>
      <c r="G98" s="1" t="str">
        <f t="shared" si="129"/>
        <v>0</v>
      </c>
      <c r="H98" s="1" t="str">
        <f t="shared" si="129"/>
        <v>0</v>
      </c>
      <c r="I98" s="1" t="str">
        <f t="shared" si="129"/>
        <v>0</v>
      </c>
      <c r="J98" s="1" t="str">
        <f>"28"</f>
        <v>28</v>
      </c>
      <c r="K98" s="1" t="str">
        <f t="shared" ref="K98:P98" si="130">"0"</f>
        <v>0</v>
      </c>
      <c r="L98" s="1" t="str">
        <f t="shared" si="130"/>
        <v>0</v>
      </c>
      <c r="M98" s="1" t="str">
        <f t="shared" si="130"/>
        <v>0</v>
      </c>
      <c r="N98" s="1" t="str">
        <f t="shared" si="130"/>
        <v>0</v>
      </c>
      <c r="O98" s="1" t="str">
        <f t="shared" si="130"/>
        <v>0</v>
      </c>
      <c r="P98" s="1" t="str">
        <f t="shared" si="130"/>
        <v>0</v>
      </c>
      <c r="Q98" s="1" t="str">
        <f t="shared" si="95"/>
        <v>0.0120</v>
      </c>
      <c r="R98" s="1" t="s">
        <v>25</v>
      </c>
      <c r="T98" s="1" t="str">
        <f t="shared" si="96"/>
        <v>0</v>
      </c>
      <c r="U98" s="1" t="str">
        <f t="shared" si="75"/>
        <v>0.0120</v>
      </c>
    </row>
    <row r="99" s="1" customFormat="1" spans="1:21">
      <c r="A99" s="1" t="str">
        <f>"4601992298232"</f>
        <v>4601992298232</v>
      </c>
      <c r="B99" s="1" t="s">
        <v>122</v>
      </c>
      <c r="C99" s="1" t="s">
        <v>24</v>
      </c>
      <c r="D99" s="1" t="str">
        <f t="shared" si="93"/>
        <v>2021</v>
      </c>
      <c r="E99" s="1" t="str">
        <f t="shared" ref="E99:P99" si="131">"0"</f>
        <v>0</v>
      </c>
      <c r="F99" s="1" t="str">
        <f t="shared" si="131"/>
        <v>0</v>
      </c>
      <c r="G99" s="1" t="str">
        <f t="shared" si="131"/>
        <v>0</v>
      </c>
      <c r="H99" s="1" t="str">
        <f t="shared" si="131"/>
        <v>0</v>
      </c>
      <c r="I99" s="1" t="str">
        <f t="shared" si="131"/>
        <v>0</v>
      </c>
      <c r="J99" s="1" t="str">
        <f t="shared" si="131"/>
        <v>0</v>
      </c>
      <c r="K99" s="1" t="str">
        <f t="shared" si="131"/>
        <v>0</v>
      </c>
      <c r="L99" s="1" t="str">
        <f t="shared" si="131"/>
        <v>0</v>
      </c>
      <c r="M99" s="1" t="str">
        <f t="shared" si="131"/>
        <v>0</v>
      </c>
      <c r="N99" s="1" t="str">
        <f t="shared" si="131"/>
        <v>0</v>
      </c>
      <c r="O99" s="1" t="str">
        <f t="shared" si="131"/>
        <v>0</v>
      </c>
      <c r="P99" s="1" t="str">
        <f t="shared" si="131"/>
        <v>0</v>
      </c>
      <c r="Q99" s="1" t="str">
        <f t="shared" si="95"/>
        <v>0.0120</v>
      </c>
      <c r="R99" s="1" t="s">
        <v>25</v>
      </c>
      <c r="T99" s="1" t="str">
        <f t="shared" si="96"/>
        <v>0</v>
      </c>
      <c r="U99" s="1" t="str">
        <f t="shared" si="75"/>
        <v>0.0120</v>
      </c>
    </row>
    <row r="100" s="1" customFormat="1" spans="1:21">
      <c r="A100" s="1" t="str">
        <f>"4601992299848"</f>
        <v>4601992299848</v>
      </c>
      <c r="B100" s="1" t="s">
        <v>123</v>
      </c>
      <c r="C100" s="1" t="s">
        <v>24</v>
      </c>
      <c r="D100" s="1" t="str">
        <f t="shared" si="93"/>
        <v>2021</v>
      </c>
      <c r="E100" s="1" t="str">
        <f t="shared" ref="E100:P100" si="132">"0"</f>
        <v>0</v>
      </c>
      <c r="F100" s="1" t="str">
        <f t="shared" si="132"/>
        <v>0</v>
      </c>
      <c r="G100" s="1" t="str">
        <f t="shared" si="132"/>
        <v>0</v>
      </c>
      <c r="H100" s="1" t="str">
        <f t="shared" si="132"/>
        <v>0</v>
      </c>
      <c r="I100" s="1" t="str">
        <f t="shared" si="132"/>
        <v>0</v>
      </c>
      <c r="J100" s="1" t="str">
        <f t="shared" si="132"/>
        <v>0</v>
      </c>
      <c r="K100" s="1" t="str">
        <f t="shared" si="132"/>
        <v>0</v>
      </c>
      <c r="L100" s="1" t="str">
        <f t="shared" si="132"/>
        <v>0</v>
      </c>
      <c r="M100" s="1" t="str">
        <f t="shared" si="132"/>
        <v>0</v>
      </c>
      <c r="N100" s="1" t="str">
        <f t="shared" si="132"/>
        <v>0</v>
      </c>
      <c r="O100" s="1" t="str">
        <f t="shared" si="132"/>
        <v>0</v>
      </c>
      <c r="P100" s="1" t="str">
        <f t="shared" si="132"/>
        <v>0</v>
      </c>
      <c r="Q100" s="1" t="str">
        <f t="shared" si="95"/>
        <v>0.0120</v>
      </c>
      <c r="R100" s="1" t="s">
        <v>25</v>
      </c>
      <c r="T100" s="1" t="str">
        <f t="shared" si="96"/>
        <v>0</v>
      </c>
      <c r="U100" s="1" t="str">
        <f t="shared" si="75"/>
        <v>0.0120</v>
      </c>
    </row>
    <row r="101" s="1" customFormat="1" spans="1:21">
      <c r="A101" s="1" t="str">
        <f>"4601992306485"</f>
        <v>4601992306485</v>
      </c>
      <c r="B101" s="1" t="s">
        <v>124</v>
      </c>
      <c r="C101" s="1" t="s">
        <v>24</v>
      </c>
      <c r="D101" s="1" t="str">
        <f t="shared" si="93"/>
        <v>2021</v>
      </c>
      <c r="E101" s="1" t="str">
        <f t="shared" ref="E101:P101" si="133">"0"</f>
        <v>0</v>
      </c>
      <c r="F101" s="1" t="str">
        <f t="shared" si="133"/>
        <v>0</v>
      </c>
      <c r="G101" s="1" t="str">
        <f t="shared" si="133"/>
        <v>0</v>
      </c>
      <c r="H101" s="1" t="str">
        <f t="shared" si="133"/>
        <v>0</v>
      </c>
      <c r="I101" s="1" t="str">
        <f t="shared" si="133"/>
        <v>0</v>
      </c>
      <c r="J101" s="1" t="str">
        <f t="shared" si="133"/>
        <v>0</v>
      </c>
      <c r="K101" s="1" t="str">
        <f t="shared" si="133"/>
        <v>0</v>
      </c>
      <c r="L101" s="1" t="str">
        <f t="shared" si="133"/>
        <v>0</v>
      </c>
      <c r="M101" s="1" t="str">
        <f t="shared" si="133"/>
        <v>0</v>
      </c>
      <c r="N101" s="1" t="str">
        <f t="shared" si="133"/>
        <v>0</v>
      </c>
      <c r="O101" s="1" t="str">
        <f t="shared" si="133"/>
        <v>0</v>
      </c>
      <c r="P101" s="1" t="str">
        <f t="shared" si="133"/>
        <v>0</v>
      </c>
      <c r="Q101" s="1" t="str">
        <f t="shared" si="95"/>
        <v>0.0120</v>
      </c>
      <c r="R101" s="1" t="s">
        <v>25</v>
      </c>
      <c r="T101" s="1" t="str">
        <f t="shared" si="96"/>
        <v>0</v>
      </c>
      <c r="U101" s="1" t="str">
        <f t="shared" si="75"/>
        <v>0.0120</v>
      </c>
    </row>
    <row r="102" s="1" customFormat="1" spans="1:21">
      <c r="A102" s="1" t="str">
        <f>"4601992307939"</f>
        <v>4601992307939</v>
      </c>
      <c r="B102" s="1" t="s">
        <v>125</v>
      </c>
      <c r="C102" s="1" t="s">
        <v>24</v>
      </c>
      <c r="D102" s="1" t="str">
        <f t="shared" si="93"/>
        <v>2021</v>
      </c>
      <c r="E102" s="1" t="str">
        <f t="shared" ref="E102:P102" si="134">"0"</f>
        <v>0</v>
      </c>
      <c r="F102" s="1" t="str">
        <f t="shared" si="134"/>
        <v>0</v>
      </c>
      <c r="G102" s="1" t="str">
        <f t="shared" si="134"/>
        <v>0</v>
      </c>
      <c r="H102" s="1" t="str">
        <f t="shared" si="134"/>
        <v>0</v>
      </c>
      <c r="I102" s="1" t="str">
        <f t="shared" si="134"/>
        <v>0</v>
      </c>
      <c r="J102" s="1" t="str">
        <f t="shared" si="134"/>
        <v>0</v>
      </c>
      <c r="K102" s="1" t="str">
        <f t="shared" si="134"/>
        <v>0</v>
      </c>
      <c r="L102" s="1" t="str">
        <f t="shared" si="134"/>
        <v>0</v>
      </c>
      <c r="M102" s="1" t="str">
        <f t="shared" si="134"/>
        <v>0</v>
      </c>
      <c r="N102" s="1" t="str">
        <f t="shared" si="134"/>
        <v>0</v>
      </c>
      <c r="O102" s="1" t="str">
        <f t="shared" si="134"/>
        <v>0</v>
      </c>
      <c r="P102" s="1" t="str">
        <f t="shared" si="134"/>
        <v>0</v>
      </c>
      <c r="Q102" s="1" t="str">
        <f t="shared" si="95"/>
        <v>0.0120</v>
      </c>
      <c r="R102" s="1" t="s">
        <v>25</v>
      </c>
      <c r="T102" s="1" t="str">
        <f t="shared" si="96"/>
        <v>0</v>
      </c>
      <c r="U102" s="1" t="str">
        <f t="shared" si="75"/>
        <v>0.0120</v>
      </c>
    </row>
    <row r="103" s="1" customFormat="1" spans="1:21">
      <c r="A103" s="1" t="str">
        <f>"4601992321689"</f>
        <v>4601992321689</v>
      </c>
      <c r="B103" s="1" t="s">
        <v>126</v>
      </c>
      <c r="C103" s="1" t="s">
        <v>24</v>
      </c>
      <c r="D103" s="1" t="str">
        <f t="shared" si="93"/>
        <v>2021</v>
      </c>
      <c r="E103" s="1" t="str">
        <f t="shared" ref="E103:P103" si="135">"0"</f>
        <v>0</v>
      </c>
      <c r="F103" s="1" t="str">
        <f t="shared" si="135"/>
        <v>0</v>
      </c>
      <c r="G103" s="1" t="str">
        <f t="shared" si="135"/>
        <v>0</v>
      </c>
      <c r="H103" s="1" t="str">
        <f t="shared" si="135"/>
        <v>0</v>
      </c>
      <c r="I103" s="1" t="str">
        <f t="shared" si="135"/>
        <v>0</v>
      </c>
      <c r="J103" s="1" t="str">
        <f t="shared" si="135"/>
        <v>0</v>
      </c>
      <c r="K103" s="1" t="str">
        <f t="shared" si="135"/>
        <v>0</v>
      </c>
      <c r="L103" s="1" t="str">
        <f t="shared" si="135"/>
        <v>0</v>
      </c>
      <c r="M103" s="1" t="str">
        <f t="shared" si="135"/>
        <v>0</v>
      </c>
      <c r="N103" s="1" t="str">
        <f t="shared" si="135"/>
        <v>0</v>
      </c>
      <c r="O103" s="1" t="str">
        <f t="shared" si="135"/>
        <v>0</v>
      </c>
      <c r="P103" s="1" t="str">
        <f t="shared" si="135"/>
        <v>0</v>
      </c>
      <c r="Q103" s="1" t="str">
        <f t="shared" si="95"/>
        <v>0.0120</v>
      </c>
      <c r="R103" s="1" t="s">
        <v>25</v>
      </c>
      <c r="T103" s="1" t="str">
        <f t="shared" si="96"/>
        <v>0</v>
      </c>
      <c r="U103" s="1" t="str">
        <f t="shared" si="75"/>
        <v>0.0120</v>
      </c>
    </row>
    <row r="104" s="1" customFormat="1" spans="1:21">
      <c r="A104" s="1" t="str">
        <f>"4601992323068"</f>
        <v>4601992323068</v>
      </c>
      <c r="B104" s="1" t="s">
        <v>127</v>
      </c>
      <c r="C104" s="1" t="s">
        <v>24</v>
      </c>
      <c r="D104" s="1" t="str">
        <f t="shared" si="93"/>
        <v>2021</v>
      </c>
      <c r="E104" s="1" t="str">
        <f t="shared" ref="E104:P104" si="136">"0"</f>
        <v>0</v>
      </c>
      <c r="F104" s="1" t="str">
        <f t="shared" si="136"/>
        <v>0</v>
      </c>
      <c r="G104" s="1" t="str">
        <f t="shared" si="136"/>
        <v>0</v>
      </c>
      <c r="H104" s="1" t="str">
        <f t="shared" si="136"/>
        <v>0</v>
      </c>
      <c r="I104" s="1" t="str">
        <f t="shared" si="136"/>
        <v>0</v>
      </c>
      <c r="J104" s="1" t="str">
        <f t="shared" si="136"/>
        <v>0</v>
      </c>
      <c r="K104" s="1" t="str">
        <f t="shared" si="136"/>
        <v>0</v>
      </c>
      <c r="L104" s="1" t="str">
        <f t="shared" si="136"/>
        <v>0</v>
      </c>
      <c r="M104" s="1" t="str">
        <f t="shared" si="136"/>
        <v>0</v>
      </c>
      <c r="N104" s="1" t="str">
        <f t="shared" si="136"/>
        <v>0</v>
      </c>
      <c r="O104" s="1" t="str">
        <f t="shared" si="136"/>
        <v>0</v>
      </c>
      <c r="P104" s="1" t="str">
        <f t="shared" si="136"/>
        <v>0</v>
      </c>
      <c r="Q104" s="1" t="str">
        <f t="shared" si="95"/>
        <v>0.0120</v>
      </c>
      <c r="R104" s="1" t="s">
        <v>25</v>
      </c>
      <c r="T104" s="1" t="str">
        <f t="shared" si="96"/>
        <v>0</v>
      </c>
      <c r="U104" s="1" t="str">
        <f t="shared" si="75"/>
        <v>0.0120</v>
      </c>
    </row>
    <row r="105" s="1" customFormat="1" spans="1:21">
      <c r="A105" s="1" t="str">
        <f>"4601992324200"</f>
        <v>4601992324200</v>
      </c>
      <c r="B105" s="1" t="s">
        <v>128</v>
      </c>
      <c r="C105" s="1" t="s">
        <v>24</v>
      </c>
      <c r="D105" s="1" t="str">
        <f t="shared" si="93"/>
        <v>2021</v>
      </c>
      <c r="E105" s="1" t="str">
        <f t="shared" ref="E105:P105" si="137">"0"</f>
        <v>0</v>
      </c>
      <c r="F105" s="1" t="str">
        <f t="shared" si="137"/>
        <v>0</v>
      </c>
      <c r="G105" s="1" t="str">
        <f t="shared" si="137"/>
        <v>0</v>
      </c>
      <c r="H105" s="1" t="str">
        <f t="shared" si="137"/>
        <v>0</v>
      </c>
      <c r="I105" s="1" t="str">
        <f t="shared" si="137"/>
        <v>0</v>
      </c>
      <c r="J105" s="1" t="str">
        <f t="shared" si="137"/>
        <v>0</v>
      </c>
      <c r="K105" s="1" t="str">
        <f t="shared" si="137"/>
        <v>0</v>
      </c>
      <c r="L105" s="1" t="str">
        <f t="shared" si="137"/>
        <v>0</v>
      </c>
      <c r="M105" s="1" t="str">
        <f t="shared" si="137"/>
        <v>0</v>
      </c>
      <c r="N105" s="1" t="str">
        <f t="shared" si="137"/>
        <v>0</v>
      </c>
      <c r="O105" s="1" t="str">
        <f t="shared" si="137"/>
        <v>0</v>
      </c>
      <c r="P105" s="1" t="str">
        <f t="shared" si="137"/>
        <v>0</v>
      </c>
      <c r="Q105" s="1" t="str">
        <f t="shared" si="95"/>
        <v>0.0120</v>
      </c>
      <c r="R105" s="1" t="s">
        <v>25</v>
      </c>
      <c r="T105" s="1" t="str">
        <f t="shared" si="96"/>
        <v>0</v>
      </c>
      <c r="U105" s="1" t="str">
        <f t="shared" si="75"/>
        <v>0.0120</v>
      </c>
    </row>
    <row r="106" s="1" customFormat="1" spans="1:21">
      <c r="A106" s="1" t="str">
        <f>"4601992335275"</f>
        <v>4601992335275</v>
      </c>
      <c r="B106" s="1" t="s">
        <v>129</v>
      </c>
      <c r="C106" s="1" t="s">
        <v>24</v>
      </c>
      <c r="D106" s="1" t="str">
        <f t="shared" si="93"/>
        <v>2021</v>
      </c>
      <c r="E106" s="1" t="str">
        <f t="shared" ref="E106:P106" si="138">"0"</f>
        <v>0</v>
      </c>
      <c r="F106" s="1" t="str">
        <f t="shared" si="138"/>
        <v>0</v>
      </c>
      <c r="G106" s="1" t="str">
        <f t="shared" si="138"/>
        <v>0</v>
      </c>
      <c r="H106" s="1" t="str">
        <f t="shared" si="138"/>
        <v>0</v>
      </c>
      <c r="I106" s="1" t="str">
        <f t="shared" si="138"/>
        <v>0</v>
      </c>
      <c r="J106" s="1" t="str">
        <f t="shared" si="138"/>
        <v>0</v>
      </c>
      <c r="K106" s="1" t="str">
        <f t="shared" si="138"/>
        <v>0</v>
      </c>
      <c r="L106" s="1" t="str">
        <f t="shared" si="138"/>
        <v>0</v>
      </c>
      <c r="M106" s="1" t="str">
        <f t="shared" si="138"/>
        <v>0</v>
      </c>
      <c r="N106" s="1" t="str">
        <f t="shared" si="138"/>
        <v>0</v>
      </c>
      <c r="O106" s="1" t="str">
        <f t="shared" si="138"/>
        <v>0</v>
      </c>
      <c r="P106" s="1" t="str">
        <f t="shared" si="138"/>
        <v>0</v>
      </c>
      <c r="Q106" s="1" t="str">
        <f t="shared" si="95"/>
        <v>0.0120</v>
      </c>
      <c r="R106" s="1" t="s">
        <v>25</v>
      </c>
      <c r="T106" s="1" t="str">
        <f t="shared" si="96"/>
        <v>0</v>
      </c>
      <c r="U106" s="1" t="str">
        <f t="shared" si="75"/>
        <v>0.0120</v>
      </c>
    </row>
    <row r="107" s="1" customFormat="1" spans="1:21">
      <c r="A107" s="1" t="str">
        <f>"4601992324613"</f>
        <v>4601992324613</v>
      </c>
      <c r="B107" s="1" t="s">
        <v>130</v>
      </c>
      <c r="C107" s="1" t="s">
        <v>24</v>
      </c>
      <c r="D107" s="1" t="str">
        <f t="shared" si="93"/>
        <v>2021</v>
      </c>
      <c r="E107" s="1" t="str">
        <f t="shared" ref="E107:P107" si="139">"0"</f>
        <v>0</v>
      </c>
      <c r="F107" s="1" t="str">
        <f t="shared" si="139"/>
        <v>0</v>
      </c>
      <c r="G107" s="1" t="str">
        <f t="shared" si="139"/>
        <v>0</v>
      </c>
      <c r="H107" s="1" t="str">
        <f t="shared" si="139"/>
        <v>0</v>
      </c>
      <c r="I107" s="1" t="str">
        <f t="shared" si="139"/>
        <v>0</v>
      </c>
      <c r="J107" s="1" t="str">
        <f t="shared" si="139"/>
        <v>0</v>
      </c>
      <c r="K107" s="1" t="str">
        <f t="shared" si="139"/>
        <v>0</v>
      </c>
      <c r="L107" s="1" t="str">
        <f t="shared" si="139"/>
        <v>0</v>
      </c>
      <c r="M107" s="1" t="str">
        <f t="shared" si="139"/>
        <v>0</v>
      </c>
      <c r="N107" s="1" t="str">
        <f t="shared" si="139"/>
        <v>0</v>
      </c>
      <c r="O107" s="1" t="str">
        <f t="shared" si="139"/>
        <v>0</v>
      </c>
      <c r="P107" s="1" t="str">
        <f t="shared" si="139"/>
        <v>0</v>
      </c>
      <c r="Q107" s="1" t="str">
        <f t="shared" si="95"/>
        <v>0.0120</v>
      </c>
      <c r="R107" s="1" t="s">
        <v>25</v>
      </c>
      <c r="T107" s="1" t="str">
        <f t="shared" si="96"/>
        <v>0</v>
      </c>
      <c r="U107" s="1" t="str">
        <f t="shared" si="75"/>
        <v>0.0120</v>
      </c>
    </row>
    <row r="108" s="1" customFormat="1" spans="1:21">
      <c r="A108" s="1" t="str">
        <f>"4601992337080"</f>
        <v>4601992337080</v>
      </c>
      <c r="B108" s="1" t="s">
        <v>131</v>
      </c>
      <c r="C108" s="1" t="s">
        <v>24</v>
      </c>
      <c r="D108" s="1" t="str">
        <f t="shared" si="93"/>
        <v>2021</v>
      </c>
      <c r="E108" s="1" t="str">
        <f t="shared" ref="E108:P108" si="140">"0"</f>
        <v>0</v>
      </c>
      <c r="F108" s="1" t="str">
        <f t="shared" si="140"/>
        <v>0</v>
      </c>
      <c r="G108" s="1" t="str">
        <f t="shared" si="140"/>
        <v>0</v>
      </c>
      <c r="H108" s="1" t="str">
        <f t="shared" si="140"/>
        <v>0</v>
      </c>
      <c r="I108" s="1" t="str">
        <f t="shared" si="140"/>
        <v>0</v>
      </c>
      <c r="J108" s="1" t="str">
        <f t="shared" si="140"/>
        <v>0</v>
      </c>
      <c r="K108" s="1" t="str">
        <f t="shared" si="140"/>
        <v>0</v>
      </c>
      <c r="L108" s="1" t="str">
        <f t="shared" si="140"/>
        <v>0</v>
      </c>
      <c r="M108" s="1" t="str">
        <f t="shared" si="140"/>
        <v>0</v>
      </c>
      <c r="N108" s="1" t="str">
        <f t="shared" si="140"/>
        <v>0</v>
      </c>
      <c r="O108" s="1" t="str">
        <f t="shared" si="140"/>
        <v>0</v>
      </c>
      <c r="P108" s="1" t="str">
        <f t="shared" si="140"/>
        <v>0</v>
      </c>
      <c r="Q108" s="1" t="str">
        <f t="shared" si="95"/>
        <v>0.0120</v>
      </c>
      <c r="R108" s="1" t="s">
        <v>25</v>
      </c>
      <c r="T108" s="1" t="str">
        <f t="shared" si="96"/>
        <v>0</v>
      </c>
      <c r="U108" s="1" t="str">
        <f t="shared" si="75"/>
        <v>0.0120</v>
      </c>
    </row>
    <row r="109" s="1" customFormat="1" spans="1:21">
      <c r="A109" s="1" t="str">
        <f>"4601992339188"</f>
        <v>4601992339188</v>
      </c>
      <c r="B109" s="1" t="s">
        <v>132</v>
      </c>
      <c r="C109" s="1" t="s">
        <v>24</v>
      </c>
      <c r="D109" s="1" t="str">
        <f t="shared" si="93"/>
        <v>2021</v>
      </c>
      <c r="E109" s="1" t="str">
        <f t="shared" ref="E109:P109" si="141">"0"</f>
        <v>0</v>
      </c>
      <c r="F109" s="1" t="str">
        <f t="shared" si="141"/>
        <v>0</v>
      </c>
      <c r="G109" s="1" t="str">
        <f t="shared" si="141"/>
        <v>0</v>
      </c>
      <c r="H109" s="1" t="str">
        <f t="shared" si="141"/>
        <v>0</v>
      </c>
      <c r="I109" s="1" t="str">
        <f t="shared" si="141"/>
        <v>0</v>
      </c>
      <c r="J109" s="1" t="str">
        <f t="shared" si="141"/>
        <v>0</v>
      </c>
      <c r="K109" s="1" t="str">
        <f t="shared" si="141"/>
        <v>0</v>
      </c>
      <c r="L109" s="1" t="str">
        <f t="shared" si="141"/>
        <v>0</v>
      </c>
      <c r="M109" s="1" t="str">
        <f t="shared" si="141"/>
        <v>0</v>
      </c>
      <c r="N109" s="1" t="str">
        <f t="shared" si="141"/>
        <v>0</v>
      </c>
      <c r="O109" s="1" t="str">
        <f t="shared" si="141"/>
        <v>0</v>
      </c>
      <c r="P109" s="1" t="str">
        <f t="shared" si="141"/>
        <v>0</v>
      </c>
      <c r="Q109" s="1" t="str">
        <f t="shared" si="95"/>
        <v>0.0120</v>
      </c>
      <c r="R109" s="1" t="s">
        <v>25</v>
      </c>
      <c r="T109" s="1" t="str">
        <f t="shared" si="96"/>
        <v>0</v>
      </c>
      <c r="U109" s="1" t="str">
        <f t="shared" si="75"/>
        <v>0.0120</v>
      </c>
    </row>
    <row r="110" s="1" customFormat="1" spans="1:21">
      <c r="A110" s="1" t="str">
        <f>"4601992345068"</f>
        <v>4601992345068</v>
      </c>
      <c r="B110" s="1" t="s">
        <v>133</v>
      </c>
      <c r="C110" s="1" t="s">
        <v>24</v>
      </c>
      <c r="D110" s="1" t="str">
        <f t="shared" si="93"/>
        <v>2021</v>
      </c>
      <c r="E110" s="1" t="str">
        <f t="shared" ref="E110:P110" si="142">"0"</f>
        <v>0</v>
      </c>
      <c r="F110" s="1" t="str">
        <f t="shared" si="142"/>
        <v>0</v>
      </c>
      <c r="G110" s="1" t="str">
        <f t="shared" si="142"/>
        <v>0</v>
      </c>
      <c r="H110" s="1" t="str">
        <f t="shared" si="142"/>
        <v>0</v>
      </c>
      <c r="I110" s="1" t="str">
        <f t="shared" si="142"/>
        <v>0</v>
      </c>
      <c r="J110" s="1" t="str">
        <f t="shared" si="142"/>
        <v>0</v>
      </c>
      <c r="K110" s="1" t="str">
        <f t="shared" si="142"/>
        <v>0</v>
      </c>
      <c r="L110" s="1" t="str">
        <f t="shared" si="142"/>
        <v>0</v>
      </c>
      <c r="M110" s="1" t="str">
        <f t="shared" si="142"/>
        <v>0</v>
      </c>
      <c r="N110" s="1" t="str">
        <f t="shared" si="142"/>
        <v>0</v>
      </c>
      <c r="O110" s="1" t="str">
        <f t="shared" si="142"/>
        <v>0</v>
      </c>
      <c r="P110" s="1" t="str">
        <f t="shared" si="142"/>
        <v>0</v>
      </c>
      <c r="Q110" s="1" t="str">
        <f t="shared" si="95"/>
        <v>0.0120</v>
      </c>
      <c r="R110" s="1" t="s">
        <v>25</v>
      </c>
      <c r="T110" s="1" t="str">
        <f t="shared" si="96"/>
        <v>0</v>
      </c>
      <c r="U110" s="1" t="str">
        <f t="shared" si="75"/>
        <v>0.0120</v>
      </c>
    </row>
    <row r="111" s="1" customFormat="1" spans="1:21">
      <c r="A111" s="1" t="str">
        <f>"4601992343876"</f>
        <v>4601992343876</v>
      </c>
      <c r="B111" s="1" t="s">
        <v>134</v>
      </c>
      <c r="C111" s="1" t="s">
        <v>24</v>
      </c>
      <c r="D111" s="1" t="str">
        <f t="shared" si="93"/>
        <v>2021</v>
      </c>
      <c r="E111" s="1" t="str">
        <f t="shared" ref="E111:P111" si="143">"0"</f>
        <v>0</v>
      </c>
      <c r="F111" s="1" t="str">
        <f t="shared" si="143"/>
        <v>0</v>
      </c>
      <c r="G111" s="1" t="str">
        <f t="shared" si="143"/>
        <v>0</v>
      </c>
      <c r="H111" s="1" t="str">
        <f t="shared" si="143"/>
        <v>0</v>
      </c>
      <c r="I111" s="1" t="str">
        <f t="shared" si="143"/>
        <v>0</v>
      </c>
      <c r="J111" s="1" t="str">
        <f t="shared" si="143"/>
        <v>0</v>
      </c>
      <c r="K111" s="1" t="str">
        <f t="shared" si="143"/>
        <v>0</v>
      </c>
      <c r="L111" s="1" t="str">
        <f t="shared" si="143"/>
        <v>0</v>
      </c>
      <c r="M111" s="1" t="str">
        <f t="shared" si="143"/>
        <v>0</v>
      </c>
      <c r="N111" s="1" t="str">
        <f t="shared" si="143"/>
        <v>0</v>
      </c>
      <c r="O111" s="1" t="str">
        <f t="shared" si="143"/>
        <v>0</v>
      </c>
      <c r="P111" s="1" t="str">
        <f t="shared" si="143"/>
        <v>0</v>
      </c>
      <c r="Q111" s="1" t="str">
        <f t="shared" si="95"/>
        <v>0.0120</v>
      </c>
      <c r="R111" s="1" t="s">
        <v>25</v>
      </c>
      <c r="T111" s="1" t="str">
        <f t="shared" si="96"/>
        <v>0</v>
      </c>
      <c r="U111" s="1" t="str">
        <f t="shared" si="75"/>
        <v>0.0120</v>
      </c>
    </row>
    <row r="112" s="1" customFormat="1" spans="1:21">
      <c r="A112" s="1" t="str">
        <f>"4601992345202"</f>
        <v>4601992345202</v>
      </c>
      <c r="B112" s="1" t="s">
        <v>135</v>
      </c>
      <c r="C112" s="1" t="s">
        <v>24</v>
      </c>
      <c r="D112" s="1" t="str">
        <f t="shared" si="93"/>
        <v>2021</v>
      </c>
      <c r="E112" s="1" t="str">
        <f t="shared" ref="E112:P112" si="144">"0"</f>
        <v>0</v>
      </c>
      <c r="F112" s="1" t="str">
        <f t="shared" si="144"/>
        <v>0</v>
      </c>
      <c r="G112" s="1" t="str">
        <f t="shared" si="144"/>
        <v>0</v>
      </c>
      <c r="H112" s="1" t="str">
        <f t="shared" si="144"/>
        <v>0</v>
      </c>
      <c r="I112" s="1" t="str">
        <f t="shared" si="144"/>
        <v>0</v>
      </c>
      <c r="J112" s="1" t="str">
        <f t="shared" si="144"/>
        <v>0</v>
      </c>
      <c r="K112" s="1" t="str">
        <f t="shared" si="144"/>
        <v>0</v>
      </c>
      <c r="L112" s="1" t="str">
        <f t="shared" si="144"/>
        <v>0</v>
      </c>
      <c r="M112" s="1" t="str">
        <f t="shared" si="144"/>
        <v>0</v>
      </c>
      <c r="N112" s="1" t="str">
        <f t="shared" si="144"/>
        <v>0</v>
      </c>
      <c r="O112" s="1" t="str">
        <f t="shared" si="144"/>
        <v>0</v>
      </c>
      <c r="P112" s="1" t="str">
        <f t="shared" si="144"/>
        <v>0</v>
      </c>
      <c r="Q112" s="1" t="str">
        <f t="shared" si="95"/>
        <v>0.0120</v>
      </c>
      <c r="R112" s="1" t="s">
        <v>25</v>
      </c>
      <c r="T112" s="1" t="str">
        <f t="shared" si="96"/>
        <v>0</v>
      </c>
      <c r="U112" s="1" t="str">
        <f t="shared" si="75"/>
        <v>0.0120</v>
      </c>
    </row>
    <row r="113" s="1" customFormat="1" spans="1:21">
      <c r="A113" s="1" t="str">
        <f>"4601992345786"</f>
        <v>4601992345786</v>
      </c>
      <c r="B113" s="1" t="s">
        <v>136</v>
      </c>
      <c r="C113" s="1" t="s">
        <v>24</v>
      </c>
      <c r="D113" s="1" t="str">
        <f t="shared" si="93"/>
        <v>2021</v>
      </c>
      <c r="E113" s="1" t="str">
        <f t="shared" ref="E113:P113" si="145">"0"</f>
        <v>0</v>
      </c>
      <c r="F113" s="1" t="str">
        <f t="shared" si="145"/>
        <v>0</v>
      </c>
      <c r="G113" s="1" t="str">
        <f t="shared" si="145"/>
        <v>0</v>
      </c>
      <c r="H113" s="1" t="str">
        <f t="shared" si="145"/>
        <v>0</v>
      </c>
      <c r="I113" s="1" t="str">
        <f t="shared" si="145"/>
        <v>0</v>
      </c>
      <c r="J113" s="1" t="str">
        <f t="shared" si="145"/>
        <v>0</v>
      </c>
      <c r="K113" s="1" t="str">
        <f t="shared" si="145"/>
        <v>0</v>
      </c>
      <c r="L113" s="1" t="str">
        <f t="shared" si="145"/>
        <v>0</v>
      </c>
      <c r="M113" s="1" t="str">
        <f t="shared" si="145"/>
        <v>0</v>
      </c>
      <c r="N113" s="1" t="str">
        <f t="shared" si="145"/>
        <v>0</v>
      </c>
      <c r="O113" s="1" t="str">
        <f t="shared" si="145"/>
        <v>0</v>
      </c>
      <c r="P113" s="1" t="str">
        <f t="shared" si="145"/>
        <v>0</v>
      </c>
      <c r="Q113" s="1" t="str">
        <f t="shared" si="95"/>
        <v>0.0120</v>
      </c>
      <c r="R113" s="1" t="s">
        <v>25</v>
      </c>
      <c r="T113" s="1" t="str">
        <f t="shared" si="96"/>
        <v>0</v>
      </c>
      <c r="U113" s="1" t="str">
        <f t="shared" si="75"/>
        <v>0.0120</v>
      </c>
    </row>
    <row r="114" s="1" customFormat="1" spans="1:21">
      <c r="A114" s="1" t="str">
        <f>"4601992352826"</f>
        <v>4601992352826</v>
      </c>
      <c r="B114" s="1" t="s">
        <v>137</v>
      </c>
      <c r="C114" s="1" t="s">
        <v>24</v>
      </c>
      <c r="D114" s="1" t="str">
        <f t="shared" si="93"/>
        <v>2021</v>
      </c>
      <c r="E114" s="1" t="str">
        <f t="shared" ref="E114:P114" si="146">"0"</f>
        <v>0</v>
      </c>
      <c r="F114" s="1" t="str">
        <f t="shared" si="146"/>
        <v>0</v>
      </c>
      <c r="G114" s="1" t="str">
        <f t="shared" si="146"/>
        <v>0</v>
      </c>
      <c r="H114" s="1" t="str">
        <f t="shared" si="146"/>
        <v>0</v>
      </c>
      <c r="I114" s="1" t="str">
        <f t="shared" si="146"/>
        <v>0</v>
      </c>
      <c r="J114" s="1" t="str">
        <f t="shared" si="146"/>
        <v>0</v>
      </c>
      <c r="K114" s="1" t="str">
        <f t="shared" si="146"/>
        <v>0</v>
      </c>
      <c r="L114" s="1" t="str">
        <f t="shared" si="146"/>
        <v>0</v>
      </c>
      <c r="M114" s="1" t="str">
        <f t="shared" si="146"/>
        <v>0</v>
      </c>
      <c r="N114" s="1" t="str">
        <f t="shared" si="146"/>
        <v>0</v>
      </c>
      <c r="O114" s="1" t="str">
        <f t="shared" si="146"/>
        <v>0</v>
      </c>
      <c r="P114" s="1" t="str">
        <f t="shared" si="146"/>
        <v>0</v>
      </c>
      <c r="Q114" s="1" t="str">
        <f t="shared" si="95"/>
        <v>0.0120</v>
      </c>
      <c r="R114" s="1" t="s">
        <v>25</v>
      </c>
      <c r="T114" s="1" t="str">
        <f t="shared" si="96"/>
        <v>0</v>
      </c>
      <c r="U114" s="1" t="str">
        <f t="shared" si="75"/>
        <v>0.0120</v>
      </c>
    </row>
    <row r="115" s="1" customFormat="1" spans="1:21">
      <c r="A115" s="1" t="str">
        <f>"4601992353020"</f>
        <v>4601992353020</v>
      </c>
      <c r="B115" s="1" t="s">
        <v>138</v>
      </c>
      <c r="C115" s="1" t="s">
        <v>24</v>
      </c>
      <c r="D115" s="1" t="str">
        <f t="shared" si="93"/>
        <v>2021</v>
      </c>
      <c r="E115" s="1" t="str">
        <f t="shared" ref="E115:P115" si="147">"0"</f>
        <v>0</v>
      </c>
      <c r="F115" s="1" t="str">
        <f t="shared" si="147"/>
        <v>0</v>
      </c>
      <c r="G115" s="1" t="str">
        <f t="shared" si="147"/>
        <v>0</v>
      </c>
      <c r="H115" s="1" t="str">
        <f t="shared" si="147"/>
        <v>0</v>
      </c>
      <c r="I115" s="1" t="str">
        <f t="shared" si="147"/>
        <v>0</v>
      </c>
      <c r="J115" s="1" t="str">
        <f t="shared" si="147"/>
        <v>0</v>
      </c>
      <c r="K115" s="1" t="str">
        <f t="shared" si="147"/>
        <v>0</v>
      </c>
      <c r="L115" s="1" t="str">
        <f t="shared" si="147"/>
        <v>0</v>
      </c>
      <c r="M115" s="1" t="str">
        <f t="shared" si="147"/>
        <v>0</v>
      </c>
      <c r="N115" s="1" t="str">
        <f t="shared" si="147"/>
        <v>0</v>
      </c>
      <c r="O115" s="1" t="str">
        <f t="shared" si="147"/>
        <v>0</v>
      </c>
      <c r="P115" s="1" t="str">
        <f t="shared" si="147"/>
        <v>0</v>
      </c>
      <c r="Q115" s="1" t="str">
        <f t="shared" si="95"/>
        <v>0.0120</v>
      </c>
      <c r="R115" s="1" t="s">
        <v>25</v>
      </c>
      <c r="T115" s="1" t="str">
        <f t="shared" si="96"/>
        <v>0</v>
      </c>
      <c r="U115" s="1" t="str">
        <f t="shared" ref="U115:U124" si="148">"0.0120"</f>
        <v>0.0120</v>
      </c>
    </row>
    <row r="116" s="1" customFormat="1" spans="1:21">
      <c r="A116" s="1" t="str">
        <f>"4601992358218"</f>
        <v>4601992358218</v>
      </c>
      <c r="B116" s="1" t="s">
        <v>139</v>
      </c>
      <c r="C116" s="1" t="s">
        <v>24</v>
      </c>
      <c r="D116" s="1" t="str">
        <f t="shared" si="93"/>
        <v>2021</v>
      </c>
      <c r="E116" s="1" t="str">
        <f t="shared" ref="E116:P116" si="149">"0"</f>
        <v>0</v>
      </c>
      <c r="F116" s="1" t="str">
        <f t="shared" si="149"/>
        <v>0</v>
      </c>
      <c r="G116" s="1" t="str">
        <f t="shared" si="149"/>
        <v>0</v>
      </c>
      <c r="H116" s="1" t="str">
        <f t="shared" si="149"/>
        <v>0</v>
      </c>
      <c r="I116" s="1" t="str">
        <f t="shared" si="149"/>
        <v>0</v>
      </c>
      <c r="J116" s="1" t="str">
        <f t="shared" si="149"/>
        <v>0</v>
      </c>
      <c r="K116" s="1" t="str">
        <f t="shared" si="149"/>
        <v>0</v>
      </c>
      <c r="L116" s="1" t="str">
        <f t="shared" si="149"/>
        <v>0</v>
      </c>
      <c r="M116" s="1" t="str">
        <f t="shared" si="149"/>
        <v>0</v>
      </c>
      <c r="N116" s="1" t="str">
        <f t="shared" si="149"/>
        <v>0</v>
      </c>
      <c r="O116" s="1" t="str">
        <f t="shared" si="149"/>
        <v>0</v>
      </c>
      <c r="P116" s="1" t="str">
        <f t="shared" si="149"/>
        <v>0</v>
      </c>
      <c r="Q116" s="1" t="str">
        <f t="shared" si="95"/>
        <v>0.0120</v>
      </c>
      <c r="R116" s="1" t="s">
        <v>25</v>
      </c>
      <c r="T116" s="1" t="str">
        <f t="shared" si="96"/>
        <v>0</v>
      </c>
      <c r="U116" s="1" t="str">
        <f t="shared" si="148"/>
        <v>0.0120</v>
      </c>
    </row>
    <row r="117" s="1" customFormat="1" spans="1:21">
      <c r="A117" s="1" t="str">
        <f>"4601992362185"</f>
        <v>4601992362185</v>
      </c>
      <c r="B117" s="1" t="s">
        <v>140</v>
      </c>
      <c r="C117" s="1" t="s">
        <v>24</v>
      </c>
      <c r="D117" s="1" t="str">
        <f t="shared" si="93"/>
        <v>2021</v>
      </c>
      <c r="E117" s="1" t="str">
        <f t="shared" ref="E117:P117" si="150">"0"</f>
        <v>0</v>
      </c>
      <c r="F117" s="1" t="str">
        <f t="shared" si="150"/>
        <v>0</v>
      </c>
      <c r="G117" s="1" t="str">
        <f t="shared" si="150"/>
        <v>0</v>
      </c>
      <c r="H117" s="1" t="str">
        <f t="shared" si="150"/>
        <v>0</v>
      </c>
      <c r="I117" s="1" t="str">
        <f t="shared" si="150"/>
        <v>0</v>
      </c>
      <c r="J117" s="1" t="str">
        <f t="shared" si="150"/>
        <v>0</v>
      </c>
      <c r="K117" s="1" t="str">
        <f t="shared" si="150"/>
        <v>0</v>
      </c>
      <c r="L117" s="1" t="str">
        <f t="shared" si="150"/>
        <v>0</v>
      </c>
      <c r="M117" s="1" t="str">
        <f t="shared" si="150"/>
        <v>0</v>
      </c>
      <c r="N117" s="1" t="str">
        <f t="shared" si="150"/>
        <v>0</v>
      </c>
      <c r="O117" s="1" t="str">
        <f t="shared" si="150"/>
        <v>0</v>
      </c>
      <c r="P117" s="1" t="str">
        <f t="shared" si="150"/>
        <v>0</v>
      </c>
      <c r="Q117" s="1" t="str">
        <f t="shared" si="95"/>
        <v>0.0120</v>
      </c>
      <c r="R117" s="1" t="s">
        <v>25</v>
      </c>
      <c r="T117" s="1" t="str">
        <f t="shared" si="96"/>
        <v>0</v>
      </c>
      <c r="U117" s="1" t="str">
        <f t="shared" si="148"/>
        <v>0.0120</v>
      </c>
    </row>
    <row r="118" s="1" customFormat="1" spans="1:21">
      <c r="A118" s="1" t="str">
        <f>"4601992379181"</f>
        <v>4601992379181</v>
      </c>
      <c r="B118" s="1" t="s">
        <v>141</v>
      </c>
      <c r="C118" s="1" t="s">
        <v>24</v>
      </c>
      <c r="D118" s="1" t="str">
        <f t="shared" si="93"/>
        <v>2021</v>
      </c>
      <c r="E118" s="1" t="str">
        <f t="shared" ref="E118:P118" si="151">"0"</f>
        <v>0</v>
      </c>
      <c r="F118" s="1" t="str">
        <f t="shared" si="151"/>
        <v>0</v>
      </c>
      <c r="G118" s="1" t="str">
        <f t="shared" si="151"/>
        <v>0</v>
      </c>
      <c r="H118" s="1" t="str">
        <f t="shared" si="151"/>
        <v>0</v>
      </c>
      <c r="I118" s="1" t="str">
        <f t="shared" si="151"/>
        <v>0</v>
      </c>
      <c r="J118" s="1" t="str">
        <f t="shared" si="151"/>
        <v>0</v>
      </c>
      <c r="K118" s="1" t="str">
        <f t="shared" si="151"/>
        <v>0</v>
      </c>
      <c r="L118" s="1" t="str">
        <f t="shared" si="151"/>
        <v>0</v>
      </c>
      <c r="M118" s="1" t="str">
        <f t="shared" si="151"/>
        <v>0</v>
      </c>
      <c r="N118" s="1" t="str">
        <f t="shared" si="151"/>
        <v>0</v>
      </c>
      <c r="O118" s="1" t="str">
        <f t="shared" si="151"/>
        <v>0</v>
      </c>
      <c r="P118" s="1" t="str">
        <f t="shared" si="151"/>
        <v>0</v>
      </c>
      <c r="Q118" s="1" t="str">
        <f t="shared" si="95"/>
        <v>0.0120</v>
      </c>
      <c r="R118" s="1" t="s">
        <v>25</v>
      </c>
      <c r="T118" s="1" t="str">
        <f t="shared" si="96"/>
        <v>0</v>
      </c>
      <c r="U118" s="1" t="str">
        <f t="shared" si="148"/>
        <v>0.0120</v>
      </c>
    </row>
    <row r="119" s="1" customFormat="1" spans="1:21">
      <c r="A119" s="1" t="str">
        <f>"4601992377910"</f>
        <v>4601992377910</v>
      </c>
      <c r="B119" s="1" t="s">
        <v>142</v>
      </c>
      <c r="C119" s="1" t="s">
        <v>24</v>
      </c>
      <c r="D119" s="1" t="str">
        <f t="shared" si="93"/>
        <v>2021</v>
      </c>
      <c r="E119" s="1" t="str">
        <f t="shared" ref="E119:P119" si="152">"0"</f>
        <v>0</v>
      </c>
      <c r="F119" s="1" t="str">
        <f t="shared" si="152"/>
        <v>0</v>
      </c>
      <c r="G119" s="1" t="str">
        <f t="shared" si="152"/>
        <v>0</v>
      </c>
      <c r="H119" s="1" t="str">
        <f t="shared" si="152"/>
        <v>0</v>
      </c>
      <c r="I119" s="1" t="str">
        <f t="shared" si="152"/>
        <v>0</v>
      </c>
      <c r="J119" s="1" t="str">
        <f t="shared" si="152"/>
        <v>0</v>
      </c>
      <c r="K119" s="1" t="str">
        <f t="shared" si="152"/>
        <v>0</v>
      </c>
      <c r="L119" s="1" t="str">
        <f t="shared" si="152"/>
        <v>0</v>
      </c>
      <c r="M119" s="1" t="str">
        <f t="shared" si="152"/>
        <v>0</v>
      </c>
      <c r="N119" s="1" t="str">
        <f t="shared" si="152"/>
        <v>0</v>
      </c>
      <c r="O119" s="1" t="str">
        <f t="shared" si="152"/>
        <v>0</v>
      </c>
      <c r="P119" s="1" t="str">
        <f t="shared" si="152"/>
        <v>0</v>
      </c>
      <c r="Q119" s="1" t="str">
        <f t="shared" si="95"/>
        <v>0.0120</v>
      </c>
      <c r="R119" s="1" t="s">
        <v>25</v>
      </c>
      <c r="T119" s="1" t="str">
        <f t="shared" si="96"/>
        <v>0</v>
      </c>
      <c r="U119" s="1" t="str">
        <f t="shared" si="148"/>
        <v>0.0120</v>
      </c>
    </row>
    <row r="120" s="1" customFormat="1" spans="1:21">
      <c r="A120" s="1" t="str">
        <f>"4601992371265"</f>
        <v>4601992371265</v>
      </c>
      <c r="B120" s="1" t="s">
        <v>143</v>
      </c>
      <c r="C120" s="1" t="s">
        <v>24</v>
      </c>
      <c r="D120" s="1" t="str">
        <f t="shared" si="93"/>
        <v>2021</v>
      </c>
      <c r="E120" s="1" t="str">
        <f t="shared" ref="E120:P120" si="153">"0"</f>
        <v>0</v>
      </c>
      <c r="F120" s="1" t="str">
        <f t="shared" si="153"/>
        <v>0</v>
      </c>
      <c r="G120" s="1" t="str">
        <f t="shared" si="153"/>
        <v>0</v>
      </c>
      <c r="H120" s="1" t="str">
        <f t="shared" si="153"/>
        <v>0</v>
      </c>
      <c r="I120" s="1" t="str">
        <f t="shared" si="153"/>
        <v>0</v>
      </c>
      <c r="J120" s="1" t="str">
        <f t="shared" si="153"/>
        <v>0</v>
      </c>
      <c r="K120" s="1" t="str">
        <f t="shared" si="153"/>
        <v>0</v>
      </c>
      <c r="L120" s="1" t="str">
        <f t="shared" si="153"/>
        <v>0</v>
      </c>
      <c r="M120" s="1" t="str">
        <f t="shared" si="153"/>
        <v>0</v>
      </c>
      <c r="N120" s="1" t="str">
        <f t="shared" si="153"/>
        <v>0</v>
      </c>
      <c r="O120" s="1" t="str">
        <f t="shared" si="153"/>
        <v>0</v>
      </c>
      <c r="P120" s="1" t="str">
        <f t="shared" si="153"/>
        <v>0</v>
      </c>
      <c r="Q120" s="1" t="str">
        <f t="shared" si="95"/>
        <v>0.0120</v>
      </c>
      <c r="R120" s="1" t="s">
        <v>25</v>
      </c>
      <c r="T120" s="1" t="str">
        <f t="shared" si="96"/>
        <v>0</v>
      </c>
      <c r="U120" s="1" t="str">
        <f t="shared" si="148"/>
        <v>0.0120</v>
      </c>
    </row>
    <row r="121" s="1" customFormat="1" spans="1:21">
      <c r="A121" s="1" t="str">
        <f>"4601992383313"</f>
        <v>4601992383313</v>
      </c>
      <c r="B121" s="1" t="s">
        <v>144</v>
      </c>
      <c r="C121" s="1" t="s">
        <v>24</v>
      </c>
      <c r="D121" s="1" t="str">
        <f t="shared" si="93"/>
        <v>2021</v>
      </c>
      <c r="E121" s="1" t="str">
        <f t="shared" ref="E121:P121" si="154">"0"</f>
        <v>0</v>
      </c>
      <c r="F121" s="1" t="str">
        <f t="shared" si="154"/>
        <v>0</v>
      </c>
      <c r="G121" s="1" t="str">
        <f t="shared" si="154"/>
        <v>0</v>
      </c>
      <c r="H121" s="1" t="str">
        <f t="shared" si="154"/>
        <v>0</v>
      </c>
      <c r="I121" s="1" t="str">
        <f t="shared" si="154"/>
        <v>0</v>
      </c>
      <c r="J121" s="1" t="str">
        <f t="shared" si="154"/>
        <v>0</v>
      </c>
      <c r="K121" s="1" t="str">
        <f t="shared" si="154"/>
        <v>0</v>
      </c>
      <c r="L121" s="1" t="str">
        <f t="shared" si="154"/>
        <v>0</v>
      </c>
      <c r="M121" s="1" t="str">
        <f t="shared" si="154"/>
        <v>0</v>
      </c>
      <c r="N121" s="1" t="str">
        <f t="shared" si="154"/>
        <v>0</v>
      </c>
      <c r="O121" s="1" t="str">
        <f t="shared" si="154"/>
        <v>0</v>
      </c>
      <c r="P121" s="1" t="str">
        <f t="shared" si="154"/>
        <v>0</v>
      </c>
      <c r="Q121" s="1" t="str">
        <f t="shared" si="95"/>
        <v>0.0120</v>
      </c>
      <c r="R121" s="1" t="s">
        <v>25</v>
      </c>
      <c r="T121" s="1" t="str">
        <f t="shared" si="96"/>
        <v>0</v>
      </c>
      <c r="U121" s="1" t="str">
        <f t="shared" si="148"/>
        <v>0.0120</v>
      </c>
    </row>
    <row r="122" s="1" customFormat="1" spans="1:21">
      <c r="A122" s="1" t="str">
        <f>"4601992388093"</f>
        <v>4601992388093</v>
      </c>
      <c r="B122" s="1" t="s">
        <v>145</v>
      </c>
      <c r="C122" s="1" t="s">
        <v>24</v>
      </c>
      <c r="D122" s="1" t="str">
        <f t="shared" si="93"/>
        <v>2021</v>
      </c>
      <c r="E122" s="1" t="str">
        <f t="shared" ref="E122:P122" si="155">"0"</f>
        <v>0</v>
      </c>
      <c r="F122" s="1" t="str">
        <f t="shared" si="155"/>
        <v>0</v>
      </c>
      <c r="G122" s="1" t="str">
        <f t="shared" si="155"/>
        <v>0</v>
      </c>
      <c r="H122" s="1" t="str">
        <f t="shared" si="155"/>
        <v>0</v>
      </c>
      <c r="I122" s="1" t="str">
        <f t="shared" si="155"/>
        <v>0</v>
      </c>
      <c r="J122" s="1" t="str">
        <f t="shared" si="155"/>
        <v>0</v>
      </c>
      <c r="K122" s="1" t="str">
        <f t="shared" si="155"/>
        <v>0</v>
      </c>
      <c r="L122" s="1" t="str">
        <f t="shared" si="155"/>
        <v>0</v>
      </c>
      <c r="M122" s="1" t="str">
        <f t="shared" si="155"/>
        <v>0</v>
      </c>
      <c r="N122" s="1" t="str">
        <f t="shared" si="155"/>
        <v>0</v>
      </c>
      <c r="O122" s="1" t="str">
        <f t="shared" si="155"/>
        <v>0</v>
      </c>
      <c r="P122" s="1" t="str">
        <f t="shared" si="155"/>
        <v>0</v>
      </c>
      <c r="Q122" s="1" t="str">
        <f t="shared" si="95"/>
        <v>0.0120</v>
      </c>
      <c r="R122" s="1" t="s">
        <v>25</v>
      </c>
      <c r="T122" s="1" t="str">
        <f t="shared" si="96"/>
        <v>0</v>
      </c>
      <c r="U122" s="1" t="str">
        <f t="shared" si="148"/>
        <v>0.0120</v>
      </c>
    </row>
    <row r="123" s="1" customFormat="1" spans="1:21">
      <c r="A123" s="1" t="str">
        <f>"4601992388990"</f>
        <v>4601992388990</v>
      </c>
      <c r="B123" s="1" t="s">
        <v>146</v>
      </c>
      <c r="C123" s="1" t="s">
        <v>24</v>
      </c>
      <c r="D123" s="1" t="str">
        <f t="shared" si="93"/>
        <v>2021</v>
      </c>
      <c r="E123" s="1" t="str">
        <f t="shared" ref="E123:P123" si="156">"0"</f>
        <v>0</v>
      </c>
      <c r="F123" s="1" t="str">
        <f t="shared" si="156"/>
        <v>0</v>
      </c>
      <c r="G123" s="1" t="str">
        <f t="shared" si="156"/>
        <v>0</v>
      </c>
      <c r="H123" s="1" t="str">
        <f t="shared" si="156"/>
        <v>0</v>
      </c>
      <c r="I123" s="1" t="str">
        <f t="shared" si="156"/>
        <v>0</v>
      </c>
      <c r="J123" s="1" t="str">
        <f t="shared" si="156"/>
        <v>0</v>
      </c>
      <c r="K123" s="1" t="str">
        <f t="shared" si="156"/>
        <v>0</v>
      </c>
      <c r="L123" s="1" t="str">
        <f t="shared" si="156"/>
        <v>0</v>
      </c>
      <c r="M123" s="1" t="str">
        <f t="shared" si="156"/>
        <v>0</v>
      </c>
      <c r="N123" s="1" t="str">
        <f t="shared" si="156"/>
        <v>0</v>
      </c>
      <c r="O123" s="1" t="str">
        <f t="shared" si="156"/>
        <v>0</v>
      </c>
      <c r="P123" s="1" t="str">
        <f t="shared" si="156"/>
        <v>0</v>
      </c>
      <c r="Q123" s="1" t="str">
        <f t="shared" si="95"/>
        <v>0.0120</v>
      </c>
      <c r="R123" s="1" t="s">
        <v>25</v>
      </c>
      <c r="T123" s="1" t="str">
        <f t="shared" si="96"/>
        <v>0</v>
      </c>
      <c r="U123" s="1" t="str">
        <f t="shared" si="148"/>
        <v>0.0120</v>
      </c>
    </row>
    <row r="124" s="1" customFormat="1" spans="1:21">
      <c r="A124" s="1" t="str">
        <f>"4601992391115"</f>
        <v>4601992391115</v>
      </c>
      <c r="B124" s="1" t="s">
        <v>147</v>
      </c>
      <c r="C124" s="1" t="s">
        <v>24</v>
      </c>
      <c r="D124" s="1" t="str">
        <f t="shared" si="93"/>
        <v>2021</v>
      </c>
      <c r="E124" s="1" t="str">
        <f t="shared" ref="E124:P124" si="157">"0"</f>
        <v>0</v>
      </c>
      <c r="F124" s="1" t="str">
        <f t="shared" si="157"/>
        <v>0</v>
      </c>
      <c r="G124" s="1" t="str">
        <f t="shared" si="157"/>
        <v>0</v>
      </c>
      <c r="H124" s="1" t="str">
        <f t="shared" si="157"/>
        <v>0</v>
      </c>
      <c r="I124" s="1" t="str">
        <f t="shared" si="157"/>
        <v>0</v>
      </c>
      <c r="J124" s="1" t="str">
        <f t="shared" si="157"/>
        <v>0</v>
      </c>
      <c r="K124" s="1" t="str">
        <f t="shared" si="157"/>
        <v>0</v>
      </c>
      <c r="L124" s="1" t="str">
        <f t="shared" si="157"/>
        <v>0</v>
      </c>
      <c r="M124" s="1" t="str">
        <f t="shared" si="157"/>
        <v>0</v>
      </c>
      <c r="N124" s="1" t="str">
        <f t="shared" si="157"/>
        <v>0</v>
      </c>
      <c r="O124" s="1" t="str">
        <f t="shared" si="157"/>
        <v>0</v>
      </c>
      <c r="P124" s="1" t="str">
        <f t="shared" si="157"/>
        <v>0</v>
      </c>
      <c r="Q124" s="1" t="str">
        <f t="shared" si="95"/>
        <v>0.0120</v>
      </c>
      <c r="R124" s="1" t="s">
        <v>25</v>
      </c>
      <c r="T124" s="1" t="str">
        <f t="shared" si="96"/>
        <v>0</v>
      </c>
      <c r="U124" s="1" t="str">
        <f t="shared" si="148"/>
        <v>0.0120</v>
      </c>
    </row>
  </sheetData>
  <mergeCells count="1">
    <mergeCell ref="A1:V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2021-09-18T01:59:00Z</dcterms:created>
  <dcterms:modified xsi:type="dcterms:W3CDTF">2021-09-18T02:32:36Z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